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0"/>
  </bookViews>
  <sheets>
    <sheet name="IS" sheetId="1" r:id="rId1"/>
    <sheet name="SCI" sheetId="2" r:id="rId2"/>
    <sheet name="BS" sheetId="3" r:id="rId3"/>
    <sheet name="EQUITY" sheetId="4" r:id="rId4"/>
    <sheet name="CS" sheetId="5" r:id="rId5"/>
  </sheets>
  <definedNames>
    <definedName name="_xlnm.Print_Area" localSheetId="2">'BS'!$A$1:$F$68</definedName>
    <definedName name="_xlnm.Print_Area" localSheetId="4">'CS'!$A$1:$H$56</definedName>
    <definedName name="_xlnm.Print_Area" localSheetId="3">'EQUITY'!$A$1:$K$56</definedName>
    <definedName name="_xlnm.Print_Area" localSheetId="0">'IS'!$A$1:$J$63</definedName>
  </definedNames>
  <calcPr fullCalcOnLoad="1"/>
</workbook>
</file>

<file path=xl/sharedStrings.xml><?xml version="1.0" encoding="utf-8"?>
<sst xmlns="http://schemas.openxmlformats.org/spreadsheetml/2006/main" count="313" uniqueCount="174">
  <si>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</si>
  <si>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</si>
  <si>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</si>
  <si>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</si>
  <si>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</si>
  <si>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</si>
  <si>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</si>
  <si>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</si>
  <si>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</si>
  <si>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</si>
  <si>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</si>
  <si>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</si>
  <si>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</si>
  <si>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</si>
  <si>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</si>
  <si>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</si>
  <si>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</si>
  <si>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</si>
  <si>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</si>
  <si>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</si>
  <si>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</si>
  <si>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</si>
  <si>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</si>
  <si>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</si>
  <si>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</si>
  <si>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</si>
  <si>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</si>
  <si>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</si>
  <si>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</si>
  <si>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</si>
  <si>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</si>
  <si>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</si>
  <si>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</si>
  <si>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</si>
  <si>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</si>
  <si>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</si>
  <si>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</si>
  <si>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</si>
  <si>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</si>
  <si>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Bank overdraft</t>
  </si>
  <si>
    <t>Cash and cash equivalents comprise:-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</si>
  <si>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</si>
  <si>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</si>
  <si>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</si>
  <si>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</si>
  <si>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</si>
  <si>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</si>
  <si>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</si>
  <si>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</si>
  <si>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</si>
  <si>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</si>
  <si>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</si>
  <si>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 xml:space="preserve">           CUMULATIVE QUARTER</t>
  </si>
  <si>
    <t>YEAR ENDED</t>
  </si>
  <si>
    <t xml:space="preserve">  Property development costs</t>
  </si>
  <si>
    <t>Associated companies</t>
  </si>
  <si>
    <t>Cash and bank balances</t>
  </si>
  <si>
    <t xml:space="preserve"> Dividend paid</t>
  </si>
  <si>
    <t>(The figures have not been audited)</t>
  </si>
  <si>
    <t xml:space="preserve"> (The figures have not been audited)</t>
  </si>
  <si>
    <t xml:space="preserve">  Amount owing from associated companies</t>
  </si>
  <si>
    <t>Deferred tax liabilities</t>
  </si>
  <si>
    <t>equity</t>
  </si>
  <si>
    <t>Minority</t>
  </si>
  <si>
    <t>ASSETS</t>
  </si>
  <si>
    <t>CURRENT LIABILITIES</t>
  </si>
  <si>
    <t>Investment properties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</si>
  <si>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</si>
  <si>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</si>
  <si>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</si>
  <si>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</si>
  <si>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</si>
  <si>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</si>
  <si>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</si>
  <si>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</si>
  <si>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</si>
  <si>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Exchange fluctuation reserve</t>
  </si>
  <si>
    <t>Net Cash Generated From Operating Activities</t>
  </si>
  <si>
    <t>Cost of sales</t>
  </si>
  <si>
    <t>Share of results of associated companies</t>
  </si>
  <si>
    <t xml:space="preserve"> Warrant conversion</t>
  </si>
  <si>
    <t xml:space="preserve">  Tax recoverable</t>
  </si>
  <si>
    <t>Equity holders of the parent</t>
  </si>
  <si>
    <t>interests</t>
  </si>
  <si>
    <t>Retained</t>
  </si>
  <si>
    <t>earnings</t>
  </si>
  <si>
    <t>Prepaid lease payments</t>
  </si>
  <si>
    <t xml:space="preserve">  Short term investments</t>
  </si>
  <si>
    <t xml:space="preserve">  Hire purchase creditors</t>
  </si>
  <si>
    <t xml:space="preserve">  Bank borrowings</t>
  </si>
  <si>
    <t>EQUITY</t>
  </si>
  <si>
    <t>EQUITY ATTRIBUTABLE TO SHAREHOLDERS</t>
  </si>
  <si>
    <t>TOTAL EQUITY</t>
  </si>
  <si>
    <t>CURRENT ASSETS</t>
  </si>
  <si>
    <t>NET CURRENT ASSETS</t>
  </si>
  <si>
    <t>NON-CURRENT LIABILITIES</t>
  </si>
  <si>
    <t>Hire purchase creditors</t>
  </si>
  <si>
    <t>Bank borrowings</t>
  </si>
  <si>
    <t>Treasury</t>
  </si>
  <si>
    <t>shares</t>
  </si>
  <si>
    <t>Treasury shares</t>
  </si>
  <si>
    <t xml:space="preserve"> Shares repurchased</t>
  </si>
  <si>
    <t>...Distributable...</t>
  </si>
  <si>
    <t>Total</t>
  </si>
  <si>
    <t>Exchange</t>
  </si>
  <si>
    <t>fluctuation</t>
  </si>
  <si>
    <t>reserve</t>
  </si>
  <si>
    <t>Capital</t>
  </si>
  <si>
    <t>Share</t>
  </si>
  <si>
    <t>premium</t>
  </si>
  <si>
    <t>capital</t>
  </si>
  <si>
    <t>Short term investments</t>
  </si>
  <si>
    <t>Deposits with licensed financial institutions</t>
  </si>
  <si>
    <t>Less: Deposits pledged to licensed financial institutions</t>
  </si>
  <si>
    <t xml:space="preserve"> At 1 April 2009</t>
  </si>
  <si>
    <t xml:space="preserve">  Tax paid (net of tax refund)</t>
  </si>
  <si>
    <t>Net Cash Used In Investing Activities</t>
  </si>
  <si>
    <t>Profit before taxation</t>
  </si>
  <si>
    <t>Share application monies</t>
  </si>
  <si>
    <t>...……..Non-Distributable…………</t>
  </si>
  <si>
    <t>application</t>
  </si>
  <si>
    <t>monies</t>
  </si>
  <si>
    <t>N/A</t>
  </si>
  <si>
    <t>31/03/10</t>
  </si>
  <si>
    <t xml:space="preserve"> Acquisition of a subsidiary</t>
  </si>
  <si>
    <t xml:space="preserve">    company</t>
  </si>
  <si>
    <t>Land held for development</t>
  </si>
  <si>
    <t>Profit for the financial period</t>
  </si>
  <si>
    <t>CONDENSED CONSOLIDATED STATEMENT OF FINANCIAL POSITION</t>
  </si>
  <si>
    <t xml:space="preserve">     Statements of the Group for the financial year ended 31 March 2010)</t>
  </si>
  <si>
    <t xml:space="preserve"> At 1 April 2010</t>
  </si>
  <si>
    <t xml:space="preserve">            the Audited Financial Statements of the Group for the financial year ended 31 March 2010)      </t>
  </si>
  <si>
    <t xml:space="preserve">          (The Condensed Consolidated Statement of Financial Position should be read in conjunction with</t>
  </si>
  <si>
    <t>PERIOD ENDED</t>
  </si>
  <si>
    <t>CASH AND CASH EQUIVALENTS AT BEGINNING OF FINANCIAL PERIOD</t>
  </si>
  <si>
    <t>CASH AND CASH EQUIVALENTS AT END OF FINANCIAL PERIOD</t>
  </si>
  <si>
    <t xml:space="preserve">(The Condensed Consolidated Statement of Cash Flows should be read in conjunction with the Audited </t>
  </si>
  <si>
    <t xml:space="preserve"> Financial Statements of the Group for the financial year ended 31 March 2010)</t>
  </si>
  <si>
    <t xml:space="preserve"> CONDENSED CONSOLIDATED STATEMENT OF CHANGES IN EQUITY  </t>
  </si>
  <si>
    <t>(The Condensed Consolidated Statement Of Changes In Equity should be read in conjunction with the Audited Financial</t>
  </si>
  <si>
    <t xml:space="preserve">  Financial Statements of the Group for the financial year ended 31 March 2010)</t>
  </si>
  <si>
    <t>Profit attributable to:</t>
  </si>
  <si>
    <t>(The Condensed Consolidated Income Statements should be read in conjunction with the Audited</t>
  </si>
  <si>
    <t>(The Condensed Consolidated Statements of Comprehensive Income should be read in conjunction with the Audited</t>
  </si>
  <si>
    <t xml:space="preserve"> Total comprehensive income </t>
  </si>
  <si>
    <t xml:space="preserve">Total comprehensive income for the </t>
  </si>
  <si>
    <t xml:space="preserve">   financial period</t>
  </si>
  <si>
    <t xml:space="preserve">Other comprehensive income for the </t>
  </si>
  <si>
    <t xml:space="preserve">   period net of tax</t>
  </si>
  <si>
    <t xml:space="preserve">Foreign currency translation differences </t>
  </si>
  <si>
    <t xml:space="preserve">Total comprehensive income </t>
  </si>
  <si>
    <t xml:space="preserve">   attributable to:</t>
  </si>
  <si>
    <t>PERIOD</t>
  </si>
  <si>
    <t>CONDENSED CONSOLIDATED STATEMENTS OF COMPREHENSIVE INCOME</t>
  </si>
  <si>
    <t>CONDENSED CONSOLIDATED INCOME STATEMENTS</t>
  </si>
  <si>
    <t>Net assets per share attributable to equity holders of</t>
  </si>
  <si>
    <t>PERIOD TO DATE</t>
  </si>
  <si>
    <t xml:space="preserve">    for the financial period</t>
  </si>
  <si>
    <t xml:space="preserve">    the parent (RM)</t>
  </si>
  <si>
    <t xml:space="preserve"> Shares application monies</t>
  </si>
  <si>
    <t xml:space="preserve">…....……..Equity Attributable to Shareholders of the Company………...... </t>
  </si>
  <si>
    <t>NET (DECREASE)/INCREASE IN CASH AND CASH EQUIVALENTS</t>
  </si>
  <si>
    <t>31/12/10</t>
  </si>
  <si>
    <t xml:space="preserve"> At 31 December 2010</t>
  </si>
  <si>
    <t>31/12/09</t>
  </si>
  <si>
    <t>Quarterly report on consolidated results for the third quarter ended 31 December 2010</t>
  </si>
  <si>
    <t xml:space="preserve"> FOR THE THIRD QUARTER ENDED 31 DECEMBER 2010</t>
  </si>
  <si>
    <t xml:space="preserve"> At 31December 2009</t>
  </si>
  <si>
    <t>CONDENSED CONSOLIDATED STATEMENT OF CASH FLOWS FOR THE THIRD QUARTER ENDED</t>
  </si>
  <si>
    <t>9 MONTHS</t>
  </si>
  <si>
    <t>31/12/2010</t>
  </si>
  <si>
    <t>31/12/2009</t>
  </si>
  <si>
    <t>Net Cash (Used In)/From Financing Activities</t>
  </si>
  <si>
    <t>31 DECEMBER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</si>
</sst>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</numFmts>
  <fonts count="11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  <font>
      <sz val="8"/>
      <name val="Arial"/>
      <family val="0"/>
    </font>
    <font>
      <i/>
      <sz val="11"/>
      <color indexed="8"/>
      <name val="Footlight MT Light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Alignment="1">
      <alignment horizontal="right"/>
    </xf>
    <xf numFmtId="175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 quotePrefix="1">
      <alignment horizontal="right"/>
      <protection/>
    </xf>
    <xf numFmtId="14" fontId="2" fillId="0" borderId="0" xfId="0" applyNumberFormat="1" applyFont="1" applyBorder="1" applyAlignment="1" applyProtection="1">
      <alignment horizontal="righ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 quotePrefix="1">
      <alignment horizontal="center"/>
      <protection/>
    </xf>
    <xf numFmtId="37" fontId="0" fillId="0" borderId="0" xfId="0" applyBorder="1" applyAlignment="1">
      <alignment/>
    </xf>
    <xf numFmtId="37" fontId="10" fillId="0" borderId="0" xfId="0" applyNumberFormat="1" applyFont="1" applyBorder="1" applyAlignment="1" applyProtection="1">
      <alignment horizontal="left" wrapText="1"/>
      <protection/>
    </xf>
    <xf numFmtId="37" fontId="2" fillId="0" borderId="0" xfId="0" applyFont="1" applyBorder="1" applyAlignment="1">
      <alignment/>
    </xf>
    <xf numFmtId="174" fontId="2" fillId="0" borderId="0" xfId="15" applyNumberFormat="1" applyFont="1" applyAlignment="1" applyProtection="1">
      <alignment horizontal="right"/>
      <protection/>
    </xf>
    <xf numFmtId="175" fontId="3" fillId="0" borderId="4" xfId="15" applyNumberFormat="1" applyFont="1" applyBorder="1" applyAlignment="1">
      <alignment horizontal="right"/>
    </xf>
    <xf numFmtId="37" fontId="4" fillId="0" borderId="0" xfId="0" applyFont="1" applyAlignment="1" quotePrefix="1">
      <alignment/>
    </xf>
    <xf numFmtId="37" fontId="4" fillId="0" borderId="0" xfId="0" applyFont="1" applyBorder="1" applyAlignment="1">
      <alignment horizontal="center"/>
    </xf>
    <xf numFmtId="37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57"/>
  <sheetViews>
    <sheetView showGridLines="0" tabSelected="1" defaultGridColor="0" zoomScale="85" zoomScaleNormal="85" colorId="22" workbookViewId="0" topLeftCell="A17">
      <selection activeCell="C59" sqref="C59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7.3359375" style="2" customWidth="1"/>
    <col min="4" max="4" width="10.6640625" style="2" customWidth="1"/>
    <col min="5" max="5" width="1.3320312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3320312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165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58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154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52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152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156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2" t="s">
        <v>162</v>
      </c>
      <c r="E13" s="12"/>
      <c r="F13" s="62" t="s">
        <v>164</v>
      </c>
      <c r="G13" s="12"/>
      <c r="H13" s="12" t="str">
        <f>D13</f>
        <v>31/12/10</v>
      </c>
      <c r="I13" s="12"/>
      <c r="J13" s="12" t="str">
        <f>F13</f>
        <v>31/12/09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56630</v>
      </c>
      <c r="E16" s="15"/>
      <c r="F16" s="15">
        <v>30289</v>
      </c>
      <c r="G16" s="15"/>
      <c r="H16" s="15">
        <v>110976</v>
      </c>
      <c r="I16" s="15"/>
      <c r="J16" s="15">
        <v>86141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78</v>
      </c>
      <c r="D18" s="16">
        <v>-38169</v>
      </c>
      <c r="E18" s="15"/>
      <c r="F18" s="16">
        <v>-20211</v>
      </c>
      <c r="G18" s="15"/>
      <c r="H18" s="16">
        <v>-67675</v>
      </c>
      <c r="I18" s="15"/>
      <c r="J18" s="16">
        <v>-52243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5"/>
      <c r="G19" s="25"/>
      <c r="H19" s="25"/>
      <c r="I19" s="25"/>
      <c r="J19" s="25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67</v>
      </c>
      <c r="D20" s="1">
        <f>SUM(D16:D18)</f>
        <v>18461</v>
      </c>
      <c r="E20" s="1"/>
      <c r="F20" s="1">
        <f>SUM(F16:F18)</f>
        <v>10078</v>
      </c>
      <c r="G20" s="1"/>
      <c r="H20" s="1">
        <f>SUM(H16:H18)</f>
        <v>43301</v>
      </c>
      <c r="I20" s="1"/>
      <c r="J20" s="1">
        <f>SUM(J16:J18)</f>
        <v>33898</v>
      </c>
      <c r="K20" s="17"/>
      <c r="L20" s="1"/>
      <c r="M20" s="1"/>
      <c r="N20" s="1"/>
      <c r="O20" s="15"/>
      <c r="P20" s="15"/>
      <c r="Q20" s="15"/>
      <c r="R20" s="15"/>
      <c r="S20" s="27"/>
    </row>
    <row r="21" spans="1:19" ht="7.5" customHeight="1">
      <c r="A21" s="1"/>
      <c r="B21" s="1"/>
      <c r="C21" s="1"/>
      <c r="D21" s="15"/>
      <c r="E21" s="15"/>
      <c r="F21" s="15"/>
      <c r="G21" s="15"/>
      <c r="H21" s="15"/>
      <c r="I21" s="15"/>
      <c r="J21" s="15"/>
      <c r="K21" s="17"/>
      <c r="L21" s="1"/>
      <c r="M21" s="1"/>
      <c r="N21" s="1"/>
      <c r="O21" s="15"/>
      <c r="P21" s="15"/>
      <c r="Q21" s="15"/>
      <c r="R21" s="15"/>
      <c r="S21" s="27"/>
    </row>
    <row r="22" spans="1:19" ht="11.25" customHeight="1">
      <c r="A22" s="1"/>
      <c r="B22" s="1"/>
      <c r="C22" s="1" t="s">
        <v>68</v>
      </c>
      <c r="D22" s="15">
        <v>620</v>
      </c>
      <c r="E22" s="15"/>
      <c r="F22" s="15">
        <v>452</v>
      </c>
      <c r="G22" s="15"/>
      <c r="H22" s="15">
        <v>4351</v>
      </c>
      <c r="I22" s="15"/>
      <c r="J22" s="15">
        <v>1459</v>
      </c>
      <c r="K22" s="17"/>
      <c r="L22" s="1"/>
      <c r="M22" s="1"/>
      <c r="N22" s="1"/>
      <c r="O22" s="15"/>
      <c r="P22" s="15"/>
      <c r="Q22" s="15"/>
      <c r="R22" s="15"/>
      <c r="S22" s="27"/>
    </row>
    <row r="23" spans="1:19" ht="7.5" customHeight="1">
      <c r="A23" s="1"/>
      <c r="B23" s="1"/>
      <c r="C23" s="1"/>
      <c r="D23" s="15"/>
      <c r="E23" s="15"/>
      <c r="F23" s="15"/>
      <c r="G23" s="15"/>
      <c r="H23" s="15"/>
      <c r="I23" s="15"/>
      <c r="J23" s="15"/>
      <c r="K23" s="17"/>
      <c r="L23" s="1"/>
      <c r="M23" s="1"/>
      <c r="N23" s="1"/>
      <c r="O23" s="15"/>
      <c r="P23" s="15"/>
      <c r="Q23" s="15"/>
      <c r="R23" s="15"/>
      <c r="S23" s="27"/>
    </row>
    <row r="24" spans="1:19" ht="12" customHeight="1">
      <c r="A24" s="1"/>
      <c r="B24" s="1"/>
      <c r="C24" s="1" t="s">
        <v>32</v>
      </c>
      <c r="D24" s="15">
        <v>-5275</v>
      </c>
      <c r="E24" s="15"/>
      <c r="F24" s="15">
        <v>-5160</v>
      </c>
      <c r="G24" s="15"/>
      <c r="H24" s="15">
        <v>-16310</v>
      </c>
      <c r="I24" s="15"/>
      <c r="J24" s="15">
        <v>-16095</v>
      </c>
      <c r="K24" s="17"/>
      <c r="L24" s="1"/>
      <c r="M24" s="1"/>
      <c r="N24" s="1"/>
      <c r="O24" s="15"/>
      <c r="P24" s="15"/>
      <c r="Q24" s="15"/>
      <c r="R24" s="15"/>
      <c r="S24" s="27"/>
    </row>
    <row r="25" spans="1:19" ht="7.5" customHeight="1">
      <c r="A25" s="1"/>
      <c r="B25" s="1"/>
      <c r="C25" s="1"/>
      <c r="D25" s="15"/>
      <c r="E25" s="15"/>
      <c r="F25" s="15"/>
      <c r="G25" s="15"/>
      <c r="H25" s="15"/>
      <c r="I25" s="15"/>
      <c r="J25" s="15"/>
      <c r="K25" s="17"/>
      <c r="L25" s="1"/>
      <c r="M25" s="1"/>
      <c r="N25" s="1"/>
      <c r="O25" s="15"/>
      <c r="P25" s="15"/>
      <c r="Q25" s="15"/>
      <c r="R25" s="15"/>
      <c r="S25" s="27"/>
    </row>
    <row r="26" spans="1:19" ht="15">
      <c r="A26" s="1"/>
      <c r="B26" s="1"/>
      <c r="C26" s="1" t="s">
        <v>30</v>
      </c>
      <c r="D26" s="15">
        <v>-1432</v>
      </c>
      <c r="E26" s="15"/>
      <c r="F26" s="15">
        <v>-1229</v>
      </c>
      <c r="G26" s="15"/>
      <c r="H26" s="15">
        <v>-4419</v>
      </c>
      <c r="I26" s="15"/>
      <c r="J26" s="15">
        <v>-3903</v>
      </c>
      <c r="K26" s="17"/>
      <c r="L26" s="1"/>
      <c r="M26" s="1"/>
      <c r="N26" s="1"/>
      <c r="O26" s="15"/>
      <c r="P26" s="15"/>
      <c r="Q26" s="15"/>
      <c r="R26" s="15"/>
      <c r="S26" s="27"/>
    </row>
    <row r="27" spans="1:19" ht="7.5" customHeight="1">
      <c r="A27" s="1"/>
      <c r="B27" s="1"/>
      <c r="C27" s="1"/>
      <c r="D27" s="32"/>
      <c r="E27" s="15"/>
      <c r="F27" s="32"/>
      <c r="G27" s="15"/>
      <c r="H27" s="32"/>
      <c r="I27" s="15"/>
      <c r="J27" s="32"/>
      <c r="K27" s="17"/>
      <c r="L27" s="1"/>
      <c r="M27" s="1"/>
      <c r="N27" s="1"/>
      <c r="O27" s="15"/>
      <c r="P27" s="15"/>
      <c r="Q27" s="15"/>
      <c r="R27" s="15"/>
      <c r="S27" s="27"/>
    </row>
    <row r="28" spans="1:19" ht="15">
      <c r="A28" s="1"/>
      <c r="B28" s="1"/>
      <c r="C28" s="1" t="s">
        <v>79</v>
      </c>
      <c r="D28" s="25">
        <v>3103</v>
      </c>
      <c r="E28" s="25"/>
      <c r="F28" s="25">
        <v>359</v>
      </c>
      <c r="G28" s="25"/>
      <c r="H28" s="25">
        <v>4341</v>
      </c>
      <c r="I28" s="25"/>
      <c r="J28" s="25">
        <v>1599</v>
      </c>
      <c r="K28" s="17"/>
      <c r="L28" s="1"/>
      <c r="M28" s="1"/>
      <c r="N28" s="1"/>
      <c r="O28" s="15"/>
      <c r="P28" s="16"/>
      <c r="Q28" s="15"/>
      <c r="R28" s="16"/>
      <c r="S28" s="27"/>
    </row>
    <row r="29" spans="1:19" ht="10.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7"/>
      <c r="L29" s="1"/>
      <c r="M29" s="1"/>
      <c r="N29" s="1"/>
      <c r="O29" s="15"/>
      <c r="P29" s="15"/>
      <c r="Q29" s="15"/>
      <c r="R29" s="15"/>
      <c r="S29" s="27"/>
    </row>
    <row r="30" spans="1:19" ht="15" hidden="1">
      <c r="A30" s="1"/>
      <c r="B30" s="1"/>
      <c r="C30" s="1" t="s">
        <v>50</v>
      </c>
      <c r="K30" s="17"/>
      <c r="L30" s="1"/>
      <c r="M30" s="15"/>
      <c r="N30" s="1"/>
      <c r="O30" s="15"/>
      <c r="P30" s="16"/>
      <c r="Q30" s="15"/>
      <c r="R30" s="16"/>
      <c r="S30" s="27"/>
    </row>
    <row r="31" spans="1:19" ht="15" hidden="1">
      <c r="A31" s="1"/>
      <c r="B31" s="1"/>
      <c r="C31" s="1" t="s">
        <v>49</v>
      </c>
      <c r="D31" s="1">
        <f>SUM(D20:D29)</f>
        <v>15477</v>
      </c>
      <c r="E31" s="1"/>
      <c r="F31" s="1">
        <f>SUM(F20:F29)</f>
        <v>4500</v>
      </c>
      <c r="G31" s="1"/>
      <c r="H31" s="1">
        <f>SUM(H20:H29)</f>
        <v>31264</v>
      </c>
      <c r="I31" s="1"/>
      <c r="J31" s="1">
        <f>SUM(J20:J29)</f>
        <v>16958</v>
      </c>
      <c r="K31" s="17"/>
      <c r="L31" s="1"/>
      <c r="M31" s="15"/>
      <c r="N31" s="1"/>
      <c r="O31" s="15"/>
      <c r="P31" s="15"/>
      <c r="Q31" s="15"/>
      <c r="R31" s="15"/>
      <c r="S31" s="27"/>
    </row>
    <row r="32" spans="1:19" ht="1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7"/>
      <c r="L32" s="1"/>
      <c r="M32" s="15"/>
      <c r="N32" s="1"/>
      <c r="O32" s="15"/>
      <c r="P32" s="15"/>
      <c r="Q32" s="15"/>
      <c r="R32" s="15"/>
      <c r="S32" s="27"/>
    </row>
    <row r="33" spans="1:19" ht="15" hidden="1">
      <c r="A33" s="1"/>
      <c r="B33" s="1"/>
      <c r="C33" s="1" t="s">
        <v>48</v>
      </c>
      <c r="D33" s="37">
        <v>0</v>
      </c>
      <c r="E33" s="25"/>
      <c r="F33" s="37">
        <v>0</v>
      </c>
      <c r="G33" s="25"/>
      <c r="H33" s="37">
        <v>0</v>
      </c>
      <c r="I33" s="25"/>
      <c r="J33" s="37">
        <v>0</v>
      </c>
      <c r="K33" s="17"/>
      <c r="L33" s="15"/>
      <c r="M33" s="1"/>
      <c r="N33" s="1"/>
      <c r="O33" s="15"/>
      <c r="P33" s="15"/>
      <c r="Q33" s="15"/>
      <c r="R33" s="15"/>
      <c r="S33" s="27"/>
    </row>
    <row r="34" spans="1:19" ht="1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7"/>
      <c r="L34" s="21"/>
      <c r="M34" s="1"/>
      <c r="N34" s="1"/>
      <c r="O34" s="15"/>
      <c r="P34" s="15"/>
      <c r="Q34" s="15"/>
      <c r="R34" s="15"/>
      <c r="S34" s="27"/>
    </row>
    <row r="35" spans="1:19" ht="19.5" customHeight="1">
      <c r="A35" s="1"/>
      <c r="B35" s="1"/>
      <c r="C35" s="1" t="s">
        <v>117</v>
      </c>
      <c r="D35" s="1">
        <f>SUM(D20:D28)</f>
        <v>15477</v>
      </c>
      <c r="E35" s="1"/>
      <c r="F35" s="1">
        <f>SUM(F20:F28)</f>
        <v>4500</v>
      </c>
      <c r="G35" s="1"/>
      <c r="H35" s="1">
        <f>SUM(H20:H28)</f>
        <v>31264</v>
      </c>
      <c r="I35" s="1"/>
      <c r="J35" s="1">
        <f>SUM(J20:J28)</f>
        <v>16958</v>
      </c>
      <c r="K35" s="17"/>
      <c r="L35" s="1"/>
      <c r="M35" s="1"/>
      <c r="N35" s="1"/>
      <c r="O35" s="15"/>
      <c r="P35" s="15"/>
      <c r="Q35" s="15"/>
      <c r="R35" s="15"/>
      <c r="S35" s="27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7"/>
      <c r="L36" s="1"/>
      <c r="M36" s="15"/>
      <c r="N36" s="1"/>
      <c r="O36" s="15"/>
      <c r="P36" s="15"/>
      <c r="Q36" s="15"/>
      <c r="R36" s="15"/>
      <c r="S36" s="27"/>
    </row>
    <row r="37" spans="1:19" ht="15">
      <c r="A37" s="1"/>
      <c r="B37" s="1"/>
      <c r="C37" s="1" t="s">
        <v>42</v>
      </c>
      <c r="D37" s="25">
        <v>-3795</v>
      </c>
      <c r="E37" s="25"/>
      <c r="F37" s="25">
        <v>-831</v>
      </c>
      <c r="G37" s="25"/>
      <c r="H37" s="25">
        <v>-7200</v>
      </c>
      <c r="I37" s="25"/>
      <c r="J37" s="25">
        <v>-3898</v>
      </c>
      <c r="K37" s="17"/>
      <c r="L37" s="15"/>
      <c r="M37" s="1"/>
      <c r="N37" s="1"/>
      <c r="O37" s="15"/>
      <c r="P37" s="15"/>
      <c r="Q37" s="15"/>
      <c r="R37" s="15"/>
      <c r="S37" s="27"/>
    </row>
    <row r="38" spans="1:19" ht="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7"/>
      <c r="L38" s="21"/>
      <c r="M38" s="1"/>
      <c r="N38" s="1"/>
      <c r="O38" s="15"/>
      <c r="P38" s="15"/>
      <c r="Q38" s="15"/>
      <c r="R38" s="15"/>
      <c r="S38" s="27"/>
    </row>
    <row r="39" spans="1:19" ht="15.75" thickBot="1">
      <c r="A39" s="1"/>
      <c r="B39" s="1"/>
      <c r="C39" s="1" t="s">
        <v>127</v>
      </c>
      <c r="D39" s="67">
        <f>SUM(D35:D37)</f>
        <v>11682</v>
      </c>
      <c r="E39" s="67"/>
      <c r="F39" s="67">
        <f>SUM(F35:F37)</f>
        <v>3669</v>
      </c>
      <c r="G39" s="67"/>
      <c r="H39" s="67">
        <f>SUM(H35:H37)</f>
        <v>24064</v>
      </c>
      <c r="I39" s="67"/>
      <c r="J39" s="67">
        <f>SUM(J35:J37)</f>
        <v>13060</v>
      </c>
      <c r="K39" s="17"/>
      <c r="L39" s="1"/>
      <c r="M39" s="1"/>
      <c r="N39" s="1"/>
      <c r="O39" s="15"/>
      <c r="P39" s="15"/>
      <c r="Q39" s="15"/>
      <c r="R39" s="15"/>
      <c r="S39" s="27"/>
    </row>
    <row r="40" spans="1:19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"/>
      <c r="N40" s="1"/>
      <c r="O40" s="15"/>
      <c r="P40" s="15"/>
      <c r="Q40" s="15"/>
      <c r="R40" s="15"/>
      <c r="S40" s="27"/>
    </row>
    <row r="41" spans="1:19" ht="15">
      <c r="A41" s="1"/>
      <c r="B41" s="1"/>
      <c r="C41" s="1" t="s">
        <v>141</v>
      </c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7"/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7"/>
    </row>
    <row r="43" spans="1:19" ht="15">
      <c r="A43" s="1"/>
      <c r="B43" s="1"/>
      <c r="C43" s="1" t="s">
        <v>82</v>
      </c>
      <c r="D43" s="15">
        <v>8689</v>
      </c>
      <c r="E43" s="15"/>
      <c r="F43" s="15">
        <v>3090</v>
      </c>
      <c r="G43" s="15"/>
      <c r="H43" s="15">
        <v>17235</v>
      </c>
      <c r="I43" s="15"/>
      <c r="J43" s="15">
        <v>9628</v>
      </c>
      <c r="K43" s="17"/>
      <c r="L43" s="1"/>
      <c r="M43" s="1"/>
      <c r="N43" s="1"/>
      <c r="O43" s="15"/>
      <c r="P43" s="15"/>
      <c r="Q43" s="15"/>
      <c r="R43" s="15"/>
      <c r="S43" s="27"/>
    </row>
    <row r="44" spans="1:19" ht="15">
      <c r="A44" s="1"/>
      <c r="B44" s="1"/>
      <c r="C44" s="1" t="s">
        <v>20</v>
      </c>
      <c r="D44" s="25">
        <v>2993</v>
      </c>
      <c r="E44" s="25"/>
      <c r="F44" s="25">
        <v>579</v>
      </c>
      <c r="G44" s="25"/>
      <c r="H44" s="25">
        <v>6829</v>
      </c>
      <c r="I44" s="25"/>
      <c r="J44" s="25">
        <v>3432</v>
      </c>
      <c r="K44" s="17"/>
      <c r="L44" s="1"/>
      <c r="M44" s="1"/>
      <c r="N44" s="1"/>
      <c r="O44" s="15"/>
      <c r="P44" s="15"/>
      <c r="Q44" s="15"/>
      <c r="R44" s="15"/>
      <c r="S44" s="27"/>
    </row>
    <row r="45" spans="1:19" ht="6" customHeight="1" hidden="1">
      <c r="A45" s="1"/>
      <c r="B45" s="1"/>
      <c r="C45" s="1"/>
      <c r="D45" s="25"/>
      <c r="E45" s="25"/>
      <c r="F45" s="25"/>
      <c r="G45" s="25"/>
      <c r="H45" s="25"/>
      <c r="I45" s="25"/>
      <c r="J45" s="25"/>
      <c r="K45" s="17"/>
      <c r="L45" s="1"/>
      <c r="M45" s="1"/>
      <c r="N45" s="1"/>
      <c r="O45" s="15"/>
      <c r="P45" s="15"/>
      <c r="Q45" s="15"/>
      <c r="R45" s="15"/>
      <c r="S45" s="27"/>
    </row>
    <row r="46" spans="1:18" ht="18" customHeight="1" thickBot="1">
      <c r="A46" s="1"/>
      <c r="B46" s="1"/>
      <c r="C46" s="1" t="s">
        <v>127</v>
      </c>
      <c r="D46" s="26">
        <f>SUM(D43:D44)</f>
        <v>11682</v>
      </c>
      <c r="E46" s="26"/>
      <c r="F46" s="26">
        <f>SUM(F43:F44)</f>
        <v>3669</v>
      </c>
      <c r="G46" s="26"/>
      <c r="H46" s="26">
        <f>SUM(H43:H44)</f>
        <v>24064</v>
      </c>
      <c r="I46" s="26"/>
      <c r="J46" s="26">
        <f>SUM(J43:J44)</f>
        <v>13060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47</v>
      </c>
      <c r="E49" s="1"/>
      <c r="G49" s="1"/>
      <c r="H49" s="1"/>
      <c r="I49" s="1"/>
      <c r="K49" s="17"/>
      <c r="L49" s="1"/>
      <c r="M49" s="10"/>
    </row>
    <row r="50" spans="1:13" ht="15">
      <c r="A50" s="1"/>
      <c r="C50" s="22" t="s">
        <v>34</v>
      </c>
      <c r="D50" s="28">
        <v>6.4</v>
      </c>
      <c r="E50" s="17"/>
      <c r="F50" s="28">
        <v>2.4</v>
      </c>
      <c r="G50" s="17"/>
      <c r="H50" s="28">
        <v>12.7</v>
      </c>
      <c r="I50" s="17"/>
      <c r="J50" s="28">
        <v>7.8</v>
      </c>
      <c r="K50" s="17"/>
      <c r="L50" s="1"/>
      <c r="M50" s="1"/>
    </row>
    <row r="51" spans="1:13" ht="15">
      <c r="A51" s="1"/>
      <c r="C51" s="22" t="s">
        <v>33</v>
      </c>
      <c r="D51" s="79" t="s">
        <v>122</v>
      </c>
      <c r="E51" s="17"/>
      <c r="F51" s="79" t="s">
        <v>122</v>
      </c>
      <c r="G51" s="17"/>
      <c r="H51" s="79" t="s">
        <v>122</v>
      </c>
      <c r="I51" s="17"/>
      <c r="J51" s="79" t="s">
        <v>122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142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140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7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0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7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7"/>
      <c r="Q72" s="1"/>
      <c r="R72" s="17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7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4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4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0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7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4"/>
    </row>
    <row r="98" spans="14:18" ht="15">
      <c r="N98" s="1"/>
      <c r="O98" s="1"/>
      <c r="P98" s="1"/>
      <c r="Q98" s="1"/>
      <c r="R98" s="14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0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4:18" ht="15">
      <c r="N102" s="1"/>
      <c r="O102" s="1"/>
      <c r="P102" s="1"/>
      <c r="Q102" s="1"/>
      <c r="R102" s="1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4:20" ht="15">
      <c r="N107" s="1"/>
      <c r="O107" s="1"/>
      <c r="P107" s="1"/>
      <c r="Q107" s="1"/>
      <c r="R107" s="1"/>
      <c r="S107" s="1"/>
      <c r="T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0"/>
    </row>
    <row r="109" spans="14:20" ht="15">
      <c r="N109" s="1"/>
      <c r="O109" s="1"/>
      <c r="P109" s="1"/>
      <c r="Q109" s="1"/>
      <c r="R109" s="1"/>
      <c r="S109" s="1"/>
      <c r="T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7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7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7"/>
      <c r="T113" s="17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0"/>
      <c r="N114" s="1"/>
      <c r="O114" s="1"/>
      <c r="P114" s="1"/>
      <c r="Q114" s="1"/>
      <c r="R114" s="17"/>
      <c r="S114" s="17"/>
      <c r="T114" s="17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0"/>
      <c r="N115" s="1"/>
      <c r="O115" s="1"/>
      <c r="P115" s="1"/>
      <c r="Q115" s="1"/>
      <c r="R115" s="17"/>
      <c r="S115" s="17"/>
      <c r="T115" s="17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4:20" ht="15">
      <c r="N120" s="1"/>
      <c r="O120" s="1"/>
      <c r="P120" s="1"/>
      <c r="Q120" s="1"/>
      <c r="R120" s="11"/>
      <c r="S120" s="1"/>
      <c r="T120" s="1"/>
    </row>
    <row r="121" spans="1:1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0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4"/>
      <c r="S123" s="14"/>
      <c r="T123" s="14"/>
    </row>
    <row r="124" spans="1:20" ht="15.7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3"/>
      <c r="S124" s="13"/>
      <c r="T124" s="13"/>
    </row>
    <row r="125" spans="1:20" ht="15.75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4:20" ht="15">
      <c r="N132" s="1"/>
      <c r="O132" s="1"/>
      <c r="P132" s="1"/>
      <c r="Q132" s="1"/>
      <c r="R132" s="1"/>
      <c r="S132" s="1"/>
      <c r="T132" s="1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0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4:20" ht="15">
      <c r="N137" s="1"/>
      <c r="O137" s="1"/>
      <c r="P137" s="1"/>
      <c r="Q137" s="1"/>
      <c r="R137" s="1"/>
      <c r="S137" s="1"/>
      <c r="T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0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0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0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2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1"/>
    </row>
    <row r="156" spans="1:12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1"/>
    </row>
    <row r="157" spans="1:12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4"/>
  <sheetViews>
    <sheetView showGridLines="0" workbookViewId="0" topLeftCell="A34">
      <selection activeCell="A1" sqref="A1:J45"/>
    </sheetView>
  </sheetViews>
  <sheetFormatPr defaultColWidth="9.77734375" defaultRowHeight="15"/>
  <cols>
    <col min="1" max="1" width="2.3359375" style="27" customWidth="1"/>
    <col min="2" max="2" width="1.77734375" style="27" customWidth="1"/>
    <col min="3" max="3" width="27.99609375" style="27" customWidth="1"/>
    <col min="4" max="4" width="10.6640625" style="27" customWidth="1"/>
    <col min="5" max="5" width="1.33203125" style="27" customWidth="1"/>
    <col min="6" max="6" width="11.99609375" style="27" customWidth="1"/>
    <col min="7" max="7" width="1.33203125" style="27" customWidth="1"/>
    <col min="8" max="8" width="10.4453125" style="27" customWidth="1"/>
    <col min="9" max="9" width="1.33203125" style="27" customWidth="1"/>
    <col min="10" max="10" width="12.21484375" style="27" customWidth="1"/>
    <col min="11" max="11" width="3.4453125" style="27" customWidth="1"/>
    <col min="12" max="12" width="1.66796875" style="27" customWidth="1"/>
    <col min="13" max="13" width="13.77734375" style="27" customWidth="1"/>
    <col min="14" max="14" width="9.77734375" style="27" customWidth="1"/>
    <col min="15" max="15" width="11.77734375" style="27" customWidth="1"/>
    <col min="16" max="16" width="10.77734375" style="27" customWidth="1"/>
    <col min="17" max="17" width="3.4453125" style="27" customWidth="1"/>
    <col min="18" max="18" width="11.77734375" style="27" customWidth="1"/>
    <col min="19" max="19" width="12.77734375" style="27" customWidth="1"/>
    <col min="20" max="16384" width="9.77734375" style="27" customWidth="1"/>
  </cols>
  <sheetData>
    <row r="1" spans="1:18" ht="15">
      <c r="A1" s="70" t="s">
        <v>21</v>
      </c>
      <c r="B1" s="15"/>
      <c r="D1" s="15"/>
      <c r="E1" s="15"/>
      <c r="F1" s="15"/>
      <c r="G1" s="15"/>
      <c r="H1" s="15"/>
      <c r="I1" s="15"/>
      <c r="J1" s="15"/>
      <c r="K1" s="24"/>
      <c r="L1" s="15"/>
      <c r="M1" s="15"/>
      <c r="N1" s="15"/>
      <c r="O1" s="15"/>
      <c r="P1" s="15"/>
      <c r="Q1" s="15"/>
      <c r="R1" s="15"/>
    </row>
    <row r="2" spans="1:18" ht="15">
      <c r="A2" s="70" t="s">
        <v>22</v>
      </c>
      <c r="B2" s="15"/>
      <c r="D2" s="15"/>
      <c r="E2" s="15"/>
      <c r="F2" s="15"/>
      <c r="G2" s="15"/>
      <c r="H2" s="15"/>
      <c r="I2" s="15"/>
      <c r="J2" s="15"/>
      <c r="K2" s="24"/>
      <c r="L2" s="15"/>
      <c r="M2" s="15"/>
      <c r="N2" s="15"/>
      <c r="O2" s="15"/>
      <c r="P2" s="15"/>
      <c r="Q2" s="15"/>
      <c r="R2" s="15"/>
    </row>
    <row r="3" spans="1:18" ht="8.25" customHeight="1">
      <c r="A3" s="70"/>
      <c r="B3" s="15"/>
      <c r="C3" s="15"/>
      <c r="D3" s="15"/>
      <c r="E3" s="15"/>
      <c r="F3" s="15"/>
      <c r="G3" s="15"/>
      <c r="H3" s="15"/>
      <c r="I3" s="15"/>
      <c r="J3" s="15"/>
      <c r="K3" s="24"/>
      <c r="L3" s="15"/>
      <c r="M3" s="15"/>
      <c r="N3" s="15"/>
      <c r="O3" s="15"/>
      <c r="P3" s="15"/>
      <c r="Q3" s="15"/>
      <c r="R3" s="15"/>
    </row>
    <row r="4" spans="1:18" ht="15">
      <c r="A4" s="70" t="s">
        <v>165</v>
      </c>
      <c r="B4" s="15"/>
      <c r="C4" s="15"/>
      <c r="D4" s="15"/>
      <c r="E4" s="15"/>
      <c r="F4" s="15"/>
      <c r="G4" s="15"/>
      <c r="H4" s="15"/>
      <c r="I4" s="15"/>
      <c r="J4" s="15"/>
      <c r="K4" s="24"/>
      <c r="L4" s="15"/>
      <c r="M4" s="15"/>
      <c r="N4" s="15"/>
      <c r="O4" s="15"/>
      <c r="P4" s="15"/>
      <c r="Q4" s="15"/>
      <c r="R4" s="15"/>
    </row>
    <row r="5" spans="1:18" ht="15">
      <c r="A5" s="70" t="s">
        <v>58</v>
      </c>
      <c r="B5" s="15"/>
      <c r="C5" s="15"/>
      <c r="D5" s="15"/>
      <c r="E5" s="15"/>
      <c r="F5" s="15"/>
      <c r="G5" s="15"/>
      <c r="H5" s="15"/>
      <c r="I5" s="15"/>
      <c r="J5" s="15"/>
      <c r="K5" s="24"/>
      <c r="L5" s="15"/>
      <c r="M5" s="15"/>
      <c r="N5" s="15"/>
      <c r="O5" s="15"/>
      <c r="P5" s="15"/>
      <c r="Q5" s="15"/>
      <c r="R5" s="15"/>
    </row>
    <row r="6" spans="1:18" ht="9.75" customHeight="1">
      <c r="A6" s="70"/>
      <c r="B6" s="15"/>
      <c r="C6" s="15"/>
      <c r="D6" s="15"/>
      <c r="E6" s="15"/>
      <c r="F6" s="15"/>
      <c r="G6" s="15"/>
      <c r="H6" s="15"/>
      <c r="I6" s="15"/>
      <c r="J6" s="15"/>
      <c r="K6" s="24"/>
      <c r="L6" s="15"/>
      <c r="M6" s="15"/>
      <c r="N6" s="15"/>
      <c r="O6" s="15"/>
      <c r="P6" s="15"/>
      <c r="Q6" s="15"/>
      <c r="R6" s="15"/>
    </row>
    <row r="7" spans="1:18" ht="15">
      <c r="A7" s="70" t="s">
        <v>153</v>
      </c>
      <c r="B7" s="15"/>
      <c r="C7" s="15"/>
      <c r="D7" s="15"/>
      <c r="E7" s="15"/>
      <c r="F7" s="15"/>
      <c r="G7" s="15"/>
      <c r="H7" s="15"/>
      <c r="I7" s="15"/>
      <c r="J7" s="15"/>
      <c r="K7" s="24"/>
      <c r="L7" s="70"/>
      <c r="M7" s="15"/>
      <c r="N7" s="15"/>
      <c r="O7" s="15"/>
      <c r="P7" s="15"/>
      <c r="Q7" s="15"/>
      <c r="R7" s="15"/>
    </row>
    <row r="8" spans="1:18" ht="9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24"/>
      <c r="L8" s="15"/>
      <c r="M8" s="15"/>
      <c r="N8" s="15"/>
      <c r="O8" s="15"/>
      <c r="P8" s="15"/>
      <c r="Q8" s="15"/>
      <c r="R8" s="15"/>
    </row>
    <row r="9" spans="1:18" ht="15">
      <c r="A9" s="15"/>
      <c r="B9" s="15"/>
      <c r="C9" s="15"/>
      <c r="D9" s="70" t="s">
        <v>23</v>
      </c>
      <c r="E9" s="15"/>
      <c r="F9" s="15"/>
      <c r="G9" s="15"/>
      <c r="H9" s="70" t="s">
        <v>52</v>
      </c>
      <c r="I9" s="15"/>
      <c r="J9" s="15"/>
      <c r="K9" s="24"/>
      <c r="L9" s="15"/>
      <c r="M9" s="15"/>
      <c r="N9" s="15"/>
      <c r="O9" s="15"/>
      <c r="P9" s="24"/>
      <c r="Q9" s="15"/>
      <c r="R9" s="24"/>
    </row>
    <row r="10" spans="1:18" ht="15">
      <c r="A10" s="15"/>
      <c r="B10" s="15"/>
      <c r="C10" s="15"/>
      <c r="D10" s="16" t="s">
        <v>24</v>
      </c>
      <c r="E10" s="16"/>
      <c r="F10" s="16" t="s">
        <v>25</v>
      </c>
      <c r="G10" s="16"/>
      <c r="H10" s="16" t="s">
        <v>3</v>
      </c>
      <c r="I10" s="16"/>
      <c r="J10" s="16" t="s">
        <v>25</v>
      </c>
      <c r="K10" s="24"/>
      <c r="L10" s="15"/>
      <c r="M10" s="15"/>
      <c r="N10" s="15"/>
      <c r="O10" s="15"/>
      <c r="P10" s="24"/>
      <c r="Q10" s="15"/>
      <c r="R10" s="24"/>
    </row>
    <row r="11" spans="1:18" ht="15">
      <c r="A11" s="15"/>
      <c r="B11" s="15"/>
      <c r="C11" s="15"/>
      <c r="D11" s="16" t="s">
        <v>26</v>
      </c>
      <c r="E11" s="16"/>
      <c r="F11" s="16" t="s">
        <v>27</v>
      </c>
      <c r="G11" s="16"/>
      <c r="H11" s="16" t="s">
        <v>152</v>
      </c>
      <c r="I11" s="16"/>
      <c r="J11" s="16" t="s">
        <v>27</v>
      </c>
      <c r="K11" s="24"/>
      <c r="L11" s="15"/>
      <c r="M11" s="15"/>
      <c r="N11" s="15"/>
      <c r="O11" s="15"/>
      <c r="P11" s="24"/>
      <c r="Q11" s="15"/>
      <c r="R11" s="24"/>
    </row>
    <row r="12" spans="1:18" ht="15">
      <c r="A12" s="15"/>
      <c r="B12" s="15"/>
      <c r="C12" s="15"/>
      <c r="D12" s="16" t="s">
        <v>5</v>
      </c>
      <c r="E12" s="16"/>
      <c r="F12" s="16" t="s">
        <v>5</v>
      </c>
      <c r="G12" s="16"/>
      <c r="H12" s="16" t="s">
        <v>28</v>
      </c>
      <c r="I12" s="16"/>
      <c r="J12" s="16" t="s">
        <v>156</v>
      </c>
      <c r="K12" s="24"/>
      <c r="L12" s="15"/>
      <c r="M12" s="15"/>
      <c r="N12" s="15"/>
      <c r="O12" s="15"/>
      <c r="P12" s="24"/>
      <c r="Q12" s="15"/>
      <c r="R12" s="24"/>
    </row>
    <row r="13" spans="1:18" ht="15">
      <c r="A13" s="15"/>
      <c r="B13" s="15"/>
      <c r="C13" s="15"/>
      <c r="D13" s="71" t="s">
        <v>162</v>
      </c>
      <c r="E13" s="72"/>
      <c r="F13" s="71" t="s">
        <v>164</v>
      </c>
      <c r="G13" s="72"/>
      <c r="H13" s="72" t="str">
        <f>D13</f>
        <v>31/12/10</v>
      </c>
      <c r="I13" s="72"/>
      <c r="J13" s="72" t="str">
        <f>F13</f>
        <v>31/12/09</v>
      </c>
      <c r="K13" s="73"/>
      <c r="L13" s="74"/>
      <c r="M13" s="74"/>
      <c r="N13" s="74"/>
      <c r="O13" s="74"/>
      <c r="P13" s="75"/>
      <c r="Q13" s="15"/>
      <c r="R13" s="24"/>
    </row>
    <row r="14" spans="1:18" ht="12.75" customHeight="1">
      <c r="A14" s="15"/>
      <c r="B14" s="15"/>
      <c r="C14" s="15"/>
      <c r="D14" s="16" t="s">
        <v>8</v>
      </c>
      <c r="E14" s="16"/>
      <c r="F14" s="16" t="s">
        <v>8</v>
      </c>
      <c r="G14" s="16"/>
      <c r="H14" s="16" t="s">
        <v>8</v>
      </c>
      <c r="I14" s="16"/>
      <c r="J14" s="16" t="s">
        <v>8</v>
      </c>
      <c r="K14" s="24"/>
      <c r="L14" s="15"/>
      <c r="M14" s="15"/>
      <c r="N14" s="15"/>
      <c r="O14" s="15"/>
      <c r="P14" s="24"/>
      <c r="Q14" s="15"/>
      <c r="R14" s="24"/>
    </row>
    <row r="15" spans="1:18" ht="9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24"/>
      <c r="L15" s="15"/>
      <c r="M15" s="15"/>
      <c r="N15" s="15"/>
      <c r="O15" s="15"/>
      <c r="P15" s="15"/>
      <c r="Q15" s="15"/>
      <c r="R15" s="15"/>
    </row>
    <row r="16" spans="1:18" ht="15.75">
      <c r="A16" s="15"/>
      <c r="B16" s="15"/>
      <c r="C16" s="15" t="s">
        <v>127</v>
      </c>
      <c r="D16" s="15">
        <f>'IS'!D39</f>
        <v>11682</v>
      </c>
      <c r="E16" s="15"/>
      <c r="F16" s="15">
        <f>'IS'!F39</f>
        <v>3669</v>
      </c>
      <c r="G16" s="15"/>
      <c r="H16" s="15">
        <f>'IS'!H39</f>
        <v>24064</v>
      </c>
      <c r="I16" s="15"/>
      <c r="J16" s="15">
        <f>'IS'!J39</f>
        <v>13060</v>
      </c>
      <c r="K16" s="24"/>
      <c r="L16" s="15"/>
      <c r="M16" s="76"/>
      <c r="N16" s="15"/>
      <c r="O16" s="15"/>
      <c r="P16" s="15"/>
      <c r="Q16" s="15"/>
      <c r="R16" s="15"/>
    </row>
    <row r="17" spans="1:18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4"/>
      <c r="L17" s="15"/>
      <c r="M17" s="15"/>
      <c r="N17" s="15"/>
      <c r="O17" s="15"/>
      <c r="P17" s="15"/>
      <c r="Q17" s="15"/>
      <c r="R17" s="15"/>
    </row>
    <row r="18" spans="1:18" ht="15">
      <c r="A18" s="15"/>
      <c r="B18" s="15"/>
      <c r="C18" s="77" t="s">
        <v>147</v>
      </c>
      <c r="D18" s="15"/>
      <c r="E18" s="15"/>
      <c r="F18" s="15"/>
      <c r="G18" s="15"/>
      <c r="H18" s="15"/>
      <c r="I18" s="15"/>
      <c r="J18" s="15"/>
      <c r="K18" s="24"/>
      <c r="L18" s="15"/>
      <c r="M18" s="15"/>
      <c r="N18" s="15"/>
      <c r="O18" s="15"/>
      <c r="P18" s="15"/>
      <c r="Q18" s="15"/>
      <c r="R18" s="15"/>
    </row>
    <row r="19" spans="1:18" ht="15">
      <c r="A19" s="15"/>
      <c r="B19" s="15"/>
      <c r="C19" s="77" t="s">
        <v>148</v>
      </c>
      <c r="D19" s="15"/>
      <c r="E19" s="15"/>
      <c r="F19" s="15"/>
      <c r="G19" s="15"/>
      <c r="H19" s="15"/>
      <c r="I19" s="15"/>
      <c r="J19" s="15"/>
      <c r="K19" s="24"/>
      <c r="L19" s="15"/>
      <c r="M19" s="15"/>
      <c r="N19" s="15"/>
      <c r="O19" s="15"/>
      <c r="P19" s="15"/>
      <c r="Q19" s="15"/>
      <c r="R19" s="15"/>
    </row>
    <row r="20" spans="1:18" ht="15">
      <c r="A20" s="15"/>
      <c r="B20" s="15"/>
      <c r="C20" s="15" t="s">
        <v>149</v>
      </c>
      <c r="D20" s="16">
        <v>2408</v>
      </c>
      <c r="E20" s="15"/>
      <c r="F20" s="16">
        <v>-827</v>
      </c>
      <c r="G20" s="15"/>
      <c r="H20" s="16">
        <v>-801</v>
      </c>
      <c r="I20" s="15"/>
      <c r="J20" s="16">
        <v>6850</v>
      </c>
      <c r="K20" s="24"/>
      <c r="L20" s="15"/>
      <c r="M20" s="15"/>
      <c r="N20" s="15"/>
      <c r="O20" s="15"/>
      <c r="P20" s="15"/>
      <c r="Q20" s="15"/>
      <c r="R20" s="15"/>
    </row>
    <row r="21" spans="1:18" ht="8.25" customHeight="1">
      <c r="A21" s="15"/>
      <c r="B21" s="15"/>
      <c r="C21" s="15"/>
      <c r="D21" s="25"/>
      <c r="E21" s="25"/>
      <c r="F21" s="25"/>
      <c r="G21" s="25"/>
      <c r="H21" s="25"/>
      <c r="I21" s="25"/>
      <c r="J21" s="25"/>
      <c r="K21" s="24"/>
      <c r="L21" s="15"/>
      <c r="M21" s="15"/>
      <c r="N21" s="15"/>
      <c r="O21" s="15"/>
      <c r="P21" s="15"/>
      <c r="Q21" s="15"/>
      <c r="R21" s="15"/>
    </row>
    <row r="22" spans="1:18" ht="23.25" customHeight="1">
      <c r="A22" s="15"/>
      <c r="B22" s="15"/>
      <c r="C22" s="15" t="s">
        <v>145</v>
      </c>
      <c r="D22" s="15"/>
      <c r="E22" s="15"/>
      <c r="F22" s="15"/>
      <c r="G22" s="15"/>
      <c r="H22" s="15"/>
      <c r="I22" s="15"/>
      <c r="J22" s="15"/>
      <c r="K22" s="24"/>
      <c r="L22" s="15"/>
      <c r="M22" s="15"/>
      <c r="N22" s="15"/>
      <c r="O22" s="15"/>
      <c r="P22" s="15"/>
      <c r="Q22" s="15"/>
      <c r="R22" s="15"/>
    </row>
    <row r="23" spans="1:18" ht="15.75" thickBot="1">
      <c r="A23" s="15"/>
      <c r="B23" s="15"/>
      <c r="C23" s="15" t="s">
        <v>146</v>
      </c>
      <c r="D23" s="67">
        <f>SUM(D16:D20)</f>
        <v>14090</v>
      </c>
      <c r="E23" s="67"/>
      <c r="F23" s="67">
        <f>SUM(F16:F21)</f>
        <v>2842</v>
      </c>
      <c r="G23" s="67"/>
      <c r="H23" s="67">
        <f>SUM(H16:H21)</f>
        <v>23263</v>
      </c>
      <c r="I23" s="67"/>
      <c r="J23" s="67">
        <f>SUM(J16:J21)</f>
        <v>19910</v>
      </c>
      <c r="K23" s="24"/>
      <c r="L23" s="15"/>
      <c r="M23" s="15"/>
      <c r="N23" s="15"/>
      <c r="O23" s="15"/>
      <c r="P23" s="15"/>
      <c r="Q23" s="15"/>
      <c r="R23" s="15"/>
    </row>
    <row r="24" spans="1:18" ht="15.75" thickTop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24"/>
      <c r="L24" s="15"/>
      <c r="M24" s="15"/>
      <c r="N24" s="15"/>
      <c r="O24" s="15"/>
      <c r="P24" s="15"/>
      <c r="Q24" s="15"/>
      <c r="R24" s="15"/>
    </row>
    <row r="25" spans="1:18" ht="15">
      <c r="A25" s="15"/>
      <c r="B25" s="15"/>
      <c r="C25" s="15" t="s">
        <v>150</v>
      </c>
      <c r="D25" s="15"/>
      <c r="E25" s="15"/>
      <c r="F25" s="15"/>
      <c r="G25" s="15"/>
      <c r="H25" s="15"/>
      <c r="I25" s="15"/>
      <c r="J25" s="15"/>
      <c r="K25" s="24"/>
      <c r="L25" s="15"/>
      <c r="M25" s="15"/>
      <c r="N25" s="15"/>
      <c r="O25" s="15"/>
      <c r="P25" s="15"/>
      <c r="Q25" s="15"/>
      <c r="R25" s="15"/>
    </row>
    <row r="26" spans="1:18" ht="15">
      <c r="A26" s="15"/>
      <c r="B26" s="15"/>
      <c r="C26" s="15" t="s">
        <v>151</v>
      </c>
      <c r="D26" s="15"/>
      <c r="E26" s="15"/>
      <c r="F26" s="15"/>
      <c r="G26" s="15"/>
      <c r="H26" s="15"/>
      <c r="I26" s="15"/>
      <c r="J26" s="15"/>
      <c r="K26" s="24"/>
      <c r="L26" s="15"/>
      <c r="M26" s="15"/>
      <c r="N26" s="15"/>
      <c r="O26" s="15"/>
      <c r="P26" s="15"/>
      <c r="Q26" s="15"/>
      <c r="R26" s="15"/>
    </row>
    <row r="27" spans="1:18" ht="6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24"/>
      <c r="L27" s="15"/>
      <c r="M27" s="15"/>
      <c r="N27" s="15"/>
      <c r="O27" s="15"/>
      <c r="P27" s="15"/>
      <c r="Q27" s="15"/>
      <c r="R27" s="15"/>
    </row>
    <row r="28" spans="1:18" ht="15.75">
      <c r="A28" s="15"/>
      <c r="B28" s="15"/>
      <c r="C28" s="15" t="s">
        <v>82</v>
      </c>
      <c r="D28" s="15">
        <v>10108</v>
      </c>
      <c r="E28" s="15"/>
      <c r="F28" s="15">
        <v>2556</v>
      </c>
      <c r="G28" s="15"/>
      <c r="H28" s="15">
        <f>EQUITY!I17</f>
        <v>16525</v>
      </c>
      <c r="I28" s="15"/>
      <c r="J28" s="15">
        <v>13786</v>
      </c>
      <c r="K28" s="24"/>
      <c r="L28" s="15"/>
      <c r="M28" s="76"/>
      <c r="N28" s="15"/>
      <c r="O28" s="15"/>
      <c r="P28" s="15"/>
      <c r="Q28" s="15"/>
      <c r="R28" s="15"/>
    </row>
    <row r="29" spans="1:18" ht="15">
      <c r="A29" s="15"/>
      <c r="B29" s="15"/>
      <c r="C29" s="15" t="s">
        <v>20</v>
      </c>
      <c r="D29" s="15">
        <v>3982</v>
      </c>
      <c r="E29" s="15"/>
      <c r="F29" s="15">
        <v>286</v>
      </c>
      <c r="G29" s="15"/>
      <c r="H29" s="15">
        <v>6738</v>
      </c>
      <c r="I29" s="15"/>
      <c r="J29" s="15">
        <v>6124</v>
      </c>
      <c r="K29" s="24"/>
      <c r="L29" s="15"/>
      <c r="M29" s="15"/>
      <c r="N29" s="15"/>
      <c r="O29" s="15"/>
      <c r="P29" s="15"/>
      <c r="Q29" s="15"/>
      <c r="R29" s="15"/>
    </row>
    <row r="30" spans="1:18" ht="6" customHeight="1">
      <c r="A30" s="15"/>
      <c r="B30" s="15"/>
      <c r="C30" s="15"/>
      <c r="D30" s="25"/>
      <c r="E30" s="25"/>
      <c r="F30" s="25"/>
      <c r="G30" s="25"/>
      <c r="H30" s="25"/>
      <c r="I30" s="25"/>
      <c r="J30" s="25"/>
      <c r="K30" s="24"/>
      <c r="L30" s="15"/>
      <c r="M30" s="15"/>
      <c r="N30" s="15"/>
      <c r="O30" s="15"/>
      <c r="P30" s="15"/>
      <c r="Q30" s="15"/>
      <c r="R30" s="15"/>
    </row>
    <row r="31" spans="1:18" ht="23.25" customHeight="1">
      <c r="A31" s="15"/>
      <c r="B31" s="15"/>
      <c r="C31" s="15" t="s">
        <v>145</v>
      </c>
      <c r="D31" s="15"/>
      <c r="E31" s="15"/>
      <c r="F31" s="15"/>
      <c r="G31" s="15"/>
      <c r="H31" s="15"/>
      <c r="I31" s="15"/>
      <c r="J31" s="15"/>
      <c r="K31" s="24"/>
      <c r="L31" s="15"/>
      <c r="M31" s="15"/>
      <c r="N31" s="15"/>
      <c r="O31" s="15"/>
      <c r="P31" s="15"/>
      <c r="Q31" s="15"/>
      <c r="R31" s="15"/>
    </row>
    <row r="32" spans="1:18" ht="18" customHeight="1" thickBot="1">
      <c r="A32" s="15"/>
      <c r="B32" s="15"/>
      <c r="C32" s="15" t="s">
        <v>146</v>
      </c>
      <c r="D32" s="67">
        <f>SUM(D28:D29)</f>
        <v>14090</v>
      </c>
      <c r="E32" s="67"/>
      <c r="F32" s="67">
        <f>SUM(F28:F29)</f>
        <v>2842</v>
      </c>
      <c r="G32" s="67"/>
      <c r="H32" s="67">
        <f>SUM(H28:H29)</f>
        <v>23263</v>
      </c>
      <c r="I32" s="67"/>
      <c r="J32" s="67">
        <f>SUM(J28:J29)</f>
        <v>19910</v>
      </c>
      <c r="K32" s="24"/>
      <c r="L32" s="70"/>
      <c r="M32" s="15"/>
      <c r="N32" s="15"/>
      <c r="O32" s="15"/>
      <c r="P32" s="15"/>
      <c r="Q32" s="15"/>
      <c r="R32" s="15"/>
    </row>
    <row r="33" spans="1:18" ht="21.75" customHeight="1" thickTop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24"/>
      <c r="L33" s="15"/>
      <c r="M33" s="15"/>
      <c r="N33" s="15"/>
      <c r="O33" s="15"/>
      <c r="P33" s="15"/>
      <c r="Q33" s="15"/>
      <c r="R33" s="15"/>
    </row>
    <row r="34" spans="1:13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24"/>
      <c r="L34" s="15"/>
      <c r="M34" s="15"/>
    </row>
    <row r="35" spans="1:13" ht="15">
      <c r="A35" s="15"/>
      <c r="B35" s="15"/>
      <c r="C35" s="15"/>
      <c r="D35" s="24"/>
      <c r="E35" s="24"/>
      <c r="F35" s="24"/>
      <c r="G35" s="24"/>
      <c r="H35" s="24"/>
      <c r="I35" s="24"/>
      <c r="J35" s="24"/>
      <c r="K35" s="24"/>
      <c r="L35" s="15"/>
      <c r="M35" s="15"/>
    </row>
    <row r="36" spans="1:13" ht="15">
      <c r="A36" s="15"/>
      <c r="B36" s="15"/>
      <c r="C36" s="15"/>
      <c r="D36" s="24"/>
      <c r="E36" s="24"/>
      <c r="F36" s="24"/>
      <c r="G36" s="24"/>
      <c r="H36" s="24"/>
      <c r="I36" s="24"/>
      <c r="J36" s="24"/>
      <c r="K36" s="24"/>
      <c r="L36" s="15"/>
      <c r="M36" s="15"/>
    </row>
    <row r="37" spans="1:13" ht="15">
      <c r="A37" s="15"/>
      <c r="B37" s="15"/>
      <c r="C37" s="15"/>
      <c r="D37" s="24"/>
      <c r="E37" s="24"/>
      <c r="F37" s="24"/>
      <c r="G37" s="24"/>
      <c r="H37" s="24"/>
      <c r="I37" s="24"/>
      <c r="J37" s="24"/>
      <c r="K37" s="24"/>
      <c r="L37" s="15"/>
      <c r="M37" s="15"/>
    </row>
    <row r="38" spans="1:13" ht="15">
      <c r="A38" s="15"/>
      <c r="B38" s="15"/>
      <c r="C38" s="15"/>
      <c r="D38" s="24"/>
      <c r="E38" s="24"/>
      <c r="F38" s="24"/>
      <c r="G38" s="24"/>
      <c r="H38" s="24"/>
      <c r="I38" s="24"/>
      <c r="J38" s="24"/>
      <c r="K38" s="24"/>
      <c r="L38" s="15"/>
      <c r="M38" s="15"/>
    </row>
    <row r="39" spans="1:13" ht="15">
      <c r="A39" s="15"/>
      <c r="B39" s="15"/>
      <c r="C39" s="15"/>
      <c r="D39" s="24"/>
      <c r="E39" s="24"/>
      <c r="F39" s="24"/>
      <c r="G39" s="24"/>
      <c r="H39" s="24"/>
      <c r="I39" s="24"/>
      <c r="J39" s="24"/>
      <c r="K39" s="24"/>
      <c r="L39" s="15"/>
      <c r="M39" s="15"/>
    </row>
    <row r="40" spans="1:13" ht="15">
      <c r="A40" s="15"/>
      <c r="B40" s="15"/>
      <c r="C40" s="15"/>
      <c r="D40" s="24"/>
      <c r="E40" s="24"/>
      <c r="F40" s="24"/>
      <c r="G40" s="24"/>
      <c r="H40" s="24"/>
      <c r="I40" s="24"/>
      <c r="J40" s="24"/>
      <c r="K40" s="24"/>
      <c r="L40" s="15"/>
      <c r="M40" s="15"/>
    </row>
    <row r="41" spans="1:13" ht="15">
      <c r="A41" s="15"/>
      <c r="B41" s="15"/>
      <c r="C41" s="15"/>
      <c r="D41" s="24"/>
      <c r="E41" s="24"/>
      <c r="F41" s="24"/>
      <c r="G41" s="24"/>
      <c r="H41" s="24"/>
      <c r="I41" s="24"/>
      <c r="J41" s="24"/>
      <c r="K41" s="24"/>
      <c r="L41" s="15"/>
      <c r="M41" s="15"/>
    </row>
    <row r="42" spans="1:13" ht="15">
      <c r="A42" s="15"/>
      <c r="B42" s="15"/>
      <c r="C42" s="15"/>
      <c r="D42" s="24"/>
      <c r="E42" s="24"/>
      <c r="F42" s="24"/>
      <c r="G42" s="24"/>
      <c r="H42" s="24"/>
      <c r="I42" s="24"/>
      <c r="J42" s="24"/>
      <c r="K42" s="24"/>
      <c r="L42" s="15"/>
      <c r="M42" s="15"/>
    </row>
    <row r="43" spans="1:13" ht="15">
      <c r="A43" s="15"/>
      <c r="B43" s="15"/>
      <c r="C43" s="15"/>
      <c r="D43" s="24"/>
      <c r="E43" s="24"/>
      <c r="F43" s="24"/>
      <c r="G43" s="24"/>
      <c r="H43" s="24"/>
      <c r="I43" s="24"/>
      <c r="J43" s="24"/>
      <c r="K43" s="24"/>
      <c r="L43" s="15"/>
      <c r="M43" s="15"/>
    </row>
    <row r="44" spans="1:13" ht="15">
      <c r="A44" s="15"/>
      <c r="B44" s="15"/>
      <c r="C44" s="15" t="s">
        <v>143</v>
      </c>
      <c r="D44" s="24"/>
      <c r="E44" s="24"/>
      <c r="F44" s="24"/>
      <c r="G44" s="24"/>
      <c r="H44" s="24"/>
      <c r="I44" s="24"/>
      <c r="J44" s="24"/>
      <c r="K44" s="24"/>
      <c r="L44" s="15"/>
      <c r="M44" s="70"/>
    </row>
    <row r="45" spans="1:13" ht="15">
      <c r="A45" s="15"/>
      <c r="B45" s="15"/>
      <c r="C45" s="15" t="s">
        <v>140</v>
      </c>
      <c r="D45" s="24"/>
      <c r="E45" s="24"/>
      <c r="F45" s="24"/>
      <c r="G45" s="24"/>
      <c r="H45" s="24"/>
      <c r="I45" s="24"/>
      <c r="J45" s="24"/>
      <c r="K45" s="24"/>
      <c r="L45" s="15"/>
      <c r="M45" s="15"/>
    </row>
    <row r="46" spans="1:13" ht="15">
      <c r="A46" s="15"/>
      <c r="B46" s="15"/>
      <c r="C46" s="15"/>
      <c r="D46" s="24"/>
      <c r="E46" s="24"/>
      <c r="F46" s="24"/>
      <c r="G46" s="24"/>
      <c r="H46" s="24"/>
      <c r="I46" s="24"/>
      <c r="J46" s="24"/>
      <c r="K46" s="15"/>
      <c r="L46" s="15"/>
      <c r="M46" s="15"/>
    </row>
    <row r="47" spans="1:13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24"/>
      <c r="L47" s="15"/>
      <c r="M47" s="15"/>
    </row>
    <row r="48" spans="1:18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24"/>
      <c r="L48" s="15"/>
      <c r="M48" s="15"/>
      <c r="N48" s="15"/>
      <c r="O48" s="15"/>
      <c r="P48" s="15"/>
      <c r="Q48" s="15"/>
      <c r="R48" s="15"/>
    </row>
    <row r="49" spans="1:1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24"/>
      <c r="L49" s="15"/>
      <c r="M49" s="15"/>
      <c r="N49" s="15"/>
      <c r="O49" s="15"/>
      <c r="P49" s="15"/>
      <c r="Q49" s="15"/>
      <c r="R49" s="15"/>
    </row>
    <row r="50" spans="1:18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24"/>
      <c r="L50" s="15"/>
      <c r="M50" s="15"/>
      <c r="N50" s="15"/>
      <c r="O50" s="15"/>
      <c r="P50" s="15"/>
      <c r="Q50" s="15"/>
      <c r="R50" s="15"/>
    </row>
    <row r="51" spans="1:18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24"/>
      <c r="L51" s="15"/>
      <c r="M51" s="15"/>
      <c r="N51" s="15"/>
      <c r="O51" s="15"/>
      <c r="P51" s="15"/>
      <c r="Q51" s="15"/>
      <c r="R51" s="15"/>
    </row>
    <row r="52" spans="1:18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24"/>
      <c r="L52" s="15"/>
      <c r="M52" s="15"/>
      <c r="N52" s="15"/>
      <c r="O52" s="15"/>
      <c r="P52" s="15"/>
      <c r="Q52" s="15"/>
      <c r="R52" s="15"/>
    </row>
    <row r="53" spans="1:18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24"/>
      <c r="L53" s="15"/>
      <c r="M53" s="15"/>
      <c r="N53" s="15"/>
      <c r="O53" s="15"/>
      <c r="P53" s="15"/>
      <c r="Q53" s="15"/>
      <c r="R53" s="15"/>
    </row>
    <row r="54" spans="1:1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24"/>
      <c r="L54" s="15"/>
      <c r="M54" s="15"/>
      <c r="N54" s="15"/>
      <c r="O54" s="15"/>
      <c r="P54" s="15"/>
      <c r="Q54" s="15"/>
      <c r="R54" s="15"/>
    </row>
    <row r="55" spans="1:18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24"/>
      <c r="L55" s="15"/>
      <c r="M55" s="70"/>
      <c r="N55" s="15"/>
      <c r="O55" s="15"/>
      <c r="P55" s="15"/>
      <c r="Q55" s="15"/>
      <c r="R55" s="15"/>
    </row>
    <row r="56" spans="1:18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24"/>
      <c r="L56" s="15"/>
      <c r="M56" s="15"/>
      <c r="N56" s="15"/>
      <c r="O56" s="15"/>
      <c r="P56" s="15"/>
      <c r="Q56" s="15"/>
      <c r="R56" s="15"/>
    </row>
    <row r="57" spans="1:18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24"/>
      <c r="L57" s="15"/>
      <c r="M57" s="15"/>
      <c r="N57" s="15"/>
      <c r="O57" s="15"/>
      <c r="P57" s="15"/>
      <c r="Q57" s="15"/>
      <c r="R57" s="15"/>
    </row>
    <row r="58" spans="1:18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24"/>
      <c r="L58" s="15"/>
      <c r="M58" s="15"/>
      <c r="N58" s="15"/>
      <c r="O58" s="15"/>
      <c r="P58" s="15"/>
      <c r="Q58" s="15"/>
      <c r="R58" s="24"/>
    </row>
    <row r="59" spans="1:18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24"/>
      <c r="L59" s="15"/>
      <c r="M59" s="15"/>
      <c r="N59" s="15"/>
      <c r="O59" s="15"/>
      <c r="P59" s="24"/>
      <c r="Q59" s="15"/>
      <c r="R59" s="24"/>
    </row>
    <row r="60" spans="1:18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24"/>
      <c r="L60" s="15"/>
      <c r="M60" s="15"/>
      <c r="N60" s="15"/>
      <c r="O60" s="15"/>
      <c r="P60" s="24"/>
      <c r="Q60" s="15"/>
      <c r="R60" s="15"/>
    </row>
    <row r="61" spans="1:1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24"/>
      <c r="L61" s="15"/>
      <c r="M61" s="15"/>
      <c r="N61" s="15"/>
      <c r="O61" s="15"/>
      <c r="P61" s="15"/>
      <c r="Q61" s="15"/>
      <c r="R61" s="15"/>
    </row>
    <row r="62" spans="1:1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24"/>
      <c r="L62" s="15"/>
      <c r="M62" s="15"/>
      <c r="N62" s="15"/>
      <c r="O62" s="15"/>
      <c r="P62" s="15"/>
      <c r="Q62" s="15"/>
      <c r="R62" s="15"/>
    </row>
    <row r="63" spans="1:1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24"/>
      <c r="L63" s="15"/>
      <c r="M63" s="15"/>
      <c r="N63" s="15"/>
      <c r="O63" s="15"/>
      <c r="P63" s="15"/>
      <c r="Q63" s="15"/>
      <c r="R63" s="15"/>
    </row>
    <row r="64" spans="1:1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24"/>
      <c r="L64" s="15"/>
      <c r="M64" s="15"/>
      <c r="N64" s="15"/>
      <c r="O64" s="15"/>
      <c r="P64" s="15"/>
      <c r="Q64" s="15"/>
      <c r="R64" s="15"/>
    </row>
    <row r="65" spans="1:1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24"/>
      <c r="L65" s="15"/>
      <c r="M65" s="15"/>
      <c r="N65" s="15"/>
      <c r="O65" s="15"/>
      <c r="P65" s="15"/>
      <c r="Q65" s="15"/>
      <c r="R65" s="15"/>
    </row>
    <row r="66" spans="1:18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24"/>
      <c r="L66" s="15"/>
      <c r="M66" s="15"/>
      <c r="N66" s="15"/>
      <c r="O66" s="15"/>
      <c r="P66" s="15"/>
      <c r="Q66" s="15"/>
      <c r="R66" s="15"/>
    </row>
    <row r="67" spans="1:18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24"/>
      <c r="L67" s="15"/>
      <c r="M67" s="15"/>
      <c r="N67" s="15"/>
      <c r="O67" s="15"/>
      <c r="P67" s="15"/>
      <c r="Q67" s="15"/>
      <c r="R67" s="15"/>
    </row>
    <row r="68" spans="1:18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24"/>
      <c r="L68" s="15"/>
      <c r="M68" s="70"/>
      <c r="N68" s="15"/>
      <c r="O68" s="15"/>
      <c r="P68" s="15"/>
      <c r="Q68" s="15"/>
      <c r="R68" s="15"/>
    </row>
    <row r="69" spans="1:18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24"/>
      <c r="L69" s="15"/>
      <c r="M69" s="15"/>
      <c r="N69" s="15"/>
      <c r="O69" s="15"/>
      <c r="P69" s="15"/>
      <c r="Q69" s="15"/>
      <c r="R69" s="15"/>
    </row>
    <row r="70" spans="1:18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24"/>
      <c r="L70" s="15"/>
      <c r="M70" s="15"/>
      <c r="N70" s="15"/>
      <c r="O70" s="15"/>
      <c r="P70" s="15"/>
      <c r="Q70" s="15"/>
      <c r="R70" s="15"/>
    </row>
    <row r="71" spans="1:18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24"/>
      <c r="L71" s="15"/>
      <c r="M71" s="15"/>
      <c r="N71" s="15"/>
      <c r="O71" s="15"/>
      <c r="P71" s="15"/>
      <c r="Q71" s="15"/>
      <c r="R71" s="24"/>
    </row>
    <row r="72" spans="1:18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24"/>
      <c r="L72" s="15"/>
      <c r="M72" s="15"/>
      <c r="N72" s="15"/>
      <c r="O72" s="15"/>
      <c r="P72" s="15"/>
      <c r="Q72" s="15"/>
      <c r="R72" s="15"/>
    </row>
    <row r="73" spans="1:18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24"/>
      <c r="L73" s="15"/>
      <c r="M73" s="15"/>
      <c r="N73" s="15"/>
      <c r="O73" s="15"/>
      <c r="P73" s="15"/>
      <c r="Q73" s="15"/>
      <c r="R73" s="15"/>
    </row>
    <row r="74" spans="1:18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24"/>
      <c r="L74" s="15"/>
      <c r="M74" s="15"/>
      <c r="N74" s="15"/>
      <c r="O74" s="15"/>
      <c r="P74" s="15"/>
      <c r="Q74" s="15"/>
      <c r="R74" s="15"/>
    </row>
    <row r="75" spans="1:18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24"/>
      <c r="L75" s="15"/>
      <c r="M75" s="15"/>
      <c r="N75" s="15"/>
      <c r="O75" s="15"/>
      <c r="P75" s="15"/>
      <c r="Q75" s="15"/>
      <c r="R75" s="15"/>
    </row>
    <row r="76" spans="1:18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24"/>
      <c r="L76" s="15"/>
      <c r="M76" s="15"/>
      <c r="N76" s="15"/>
      <c r="O76" s="15"/>
      <c r="P76" s="15"/>
      <c r="Q76" s="15"/>
      <c r="R76" s="15"/>
    </row>
    <row r="77" spans="1:18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24"/>
      <c r="L77" s="15"/>
      <c r="M77" s="15"/>
      <c r="N77" s="15"/>
      <c r="O77" s="15"/>
      <c r="P77" s="15"/>
      <c r="Q77" s="15"/>
      <c r="R77" s="15"/>
    </row>
    <row r="78" spans="1:18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24"/>
      <c r="L78" s="15"/>
      <c r="M78" s="15"/>
      <c r="N78" s="15"/>
      <c r="O78" s="15"/>
      <c r="P78" s="15"/>
      <c r="Q78" s="15"/>
      <c r="R78" s="15"/>
    </row>
    <row r="79" spans="1:18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24"/>
      <c r="L79" s="15"/>
      <c r="M79" s="15"/>
      <c r="N79" s="15"/>
      <c r="O79" s="15"/>
      <c r="P79" s="15"/>
      <c r="Q79" s="15"/>
      <c r="R79" s="15"/>
    </row>
    <row r="80" spans="1:18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24"/>
      <c r="L80" s="15"/>
      <c r="M80" s="15"/>
      <c r="N80" s="15"/>
      <c r="O80" s="15"/>
      <c r="P80" s="15"/>
      <c r="Q80" s="15"/>
      <c r="R80" s="15"/>
    </row>
    <row r="81" spans="1:18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24"/>
      <c r="L81" s="15"/>
      <c r="M81" s="15"/>
      <c r="N81" s="15"/>
      <c r="O81" s="15"/>
      <c r="P81" s="15"/>
      <c r="Q81" s="15"/>
      <c r="R81" s="15"/>
    </row>
    <row r="82" spans="1:18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24"/>
      <c r="L82" s="15"/>
      <c r="M82" s="15"/>
      <c r="N82" s="15"/>
      <c r="O82" s="15"/>
      <c r="P82" s="15"/>
      <c r="Q82" s="15"/>
      <c r="R82" s="15"/>
    </row>
    <row r="83" spans="1:18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24"/>
      <c r="L83" s="15"/>
      <c r="M83" s="15"/>
      <c r="N83" s="15"/>
      <c r="O83" s="15"/>
      <c r="P83" s="15"/>
      <c r="Q83" s="15"/>
      <c r="R83" s="15"/>
    </row>
    <row r="84" spans="1:18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4:18" ht="15">
      <c r="N85" s="15"/>
      <c r="O85" s="15"/>
      <c r="P85" s="15"/>
      <c r="Q85" s="15"/>
      <c r="R85" s="15"/>
    </row>
    <row r="86" spans="1:13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70"/>
    </row>
    <row r="87" spans="1:18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4:18" ht="15">
      <c r="N89" s="15"/>
      <c r="O89" s="15"/>
      <c r="P89" s="15"/>
      <c r="Q89" s="15"/>
      <c r="R89" s="15"/>
    </row>
    <row r="90" spans="1:13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70"/>
    </row>
    <row r="91" spans="1:18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4:20" ht="15">
      <c r="N94" s="15"/>
      <c r="O94" s="15"/>
      <c r="P94" s="15"/>
      <c r="Q94" s="15"/>
      <c r="R94" s="15"/>
      <c r="S94" s="15"/>
      <c r="T94" s="15"/>
    </row>
    <row r="95" spans="1:13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70"/>
    </row>
    <row r="96" spans="14:20" ht="15">
      <c r="N96" s="15"/>
      <c r="O96" s="15"/>
      <c r="P96" s="15"/>
      <c r="Q96" s="15"/>
      <c r="R96" s="15"/>
      <c r="S96" s="15"/>
      <c r="T96" s="15"/>
    </row>
    <row r="97" spans="1:13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2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24"/>
      <c r="T98" s="15"/>
    </row>
    <row r="99" spans="1:2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24"/>
      <c r="T99" s="15"/>
    </row>
    <row r="100" spans="1:2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4"/>
      <c r="T100" s="24"/>
    </row>
    <row r="101" spans="1:2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70"/>
      <c r="N101" s="15"/>
      <c r="O101" s="15"/>
      <c r="P101" s="15"/>
      <c r="Q101" s="15"/>
      <c r="R101" s="24"/>
      <c r="S101" s="24"/>
      <c r="T101" s="24"/>
    </row>
    <row r="102" spans="1:2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70"/>
      <c r="N102" s="15"/>
      <c r="O102" s="15"/>
      <c r="P102" s="15"/>
      <c r="Q102" s="15"/>
      <c r="R102" s="24"/>
      <c r="S102" s="24"/>
      <c r="T102" s="24"/>
    </row>
    <row r="103" spans="1:2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4:20" ht="15">
      <c r="N107" s="15"/>
      <c r="O107" s="15"/>
      <c r="P107" s="15"/>
      <c r="Q107" s="15"/>
      <c r="R107" s="16"/>
      <c r="S107" s="15"/>
      <c r="T107" s="15"/>
    </row>
    <row r="108" spans="1:13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70"/>
    </row>
    <row r="109" spans="1:2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70"/>
      <c r="N112" s="15"/>
      <c r="O112" s="15"/>
      <c r="P112" s="15"/>
      <c r="Q112" s="15"/>
      <c r="R112" s="15"/>
      <c r="S112" s="15"/>
      <c r="T112" s="15"/>
    </row>
    <row r="113" spans="1:2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4:20" ht="15">
      <c r="N119" s="15"/>
      <c r="O119" s="15"/>
      <c r="P119" s="15"/>
      <c r="Q119" s="15"/>
      <c r="R119" s="15"/>
      <c r="S119" s="15"/>
      <c r="T119" s="15"/>
    </row>
    <row r="120" spans="1:13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70"/>
    </row>
    <row r="121" spans="1:2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4:20" ht="15">
      <c r="N124" s="15"/>
      <c r="O124" s="15"/>
      <c r="P124" s="15"/>
      <c r="Q124" s="15"/>
      <c r="R124" s="15"/>
      <c r="S124" s="15"/>
      <c r="T124" s="15"/>
    </row>
    <row r="125" spans="1:13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70"/>
    </row>
    <row r="126" spans="1:13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1" spans="1:13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70"/>
    </row>
    <row r="132" spans="1:13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4" spans="1:13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70"/>
    </row>
    <row r="135" spans="1:13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8" spans="1:13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40" spans="1:13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2" ht="1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15"/>
    </row>
    <row r="143" spans="1:12" ht="1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15"/>
    </row>
    <row r="144" spans="1:12" ht="1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15"/>
    </row>
  </sheetData>
  <printOptions/>
  <pageMargins left="0.5" right="0.25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7"/>
  <sheetViews>
    <sheetView showGridLines="0" workbookViewId="0" topLeftCell="A62">
      <selection activeCell="A1" sqref="A1:E67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2.10546875" style="2" bestFit="1" customWidth="1"/>
    <col min="4" max="4" width="2.88671875" style="2" customWidth="1"/>
    <col min="5" max="5" width="11.3359375" style="2" bestFit="1" customWidth="1"/>
    <col min="6" max="6" width="2.99609375" style="2" customWidth="1"/>
    <col min="7" max="16384" width="8.88671875" style="2" customWidth="1"/>
  </cols>
  <sheetData>
    <row r="1" ht="15">
      <c r="A1" s="3" t="s">
        <v>21</v>
      </c>
    </row>
    <row r="2" ht="15">
      <c r="A2" s="3" t="s">
        <v>22</v>
      </c>
    </row>
    <row r="3" ht="15">
      <c r="A3" s="3" t="s">
        <v>128</v>
      </c>
    </row>
    <row r="4" spans="1:5" ht="4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53</v>
      </c>
    </row>
    <row r="9" spans="1:5" ht="15">
      <c r="A9" s="3"/>
      <c r="C9" s="39" t="s">
        <v>162</v>
      </c>
      <c r="D9" s="6"/>
      <c r="E9" s="39" t="s">
        <v>123</v>
      </c>
    </row>
    <row r="10" spans="1:5" ht="15">
      <c r="A10" s="3"/>
      <c r="C10" s="5" t="s">
        <v>6</v>
      </c>
      <c r="D10" s="6"/>
      <c r="E10" s="5" t="s">
        <v>7</v>
      </c>
    </row>
    <row r="11" spans="3:5" ht="15">
      <c r="C11" s="5" t="s">
        <v>8</v>
      </c>
      <c r="D11" s="5"/>
      <c r="E11" s="5" t="s">
        <v>8</v>
      </c>
    </row>
    <row r="12" spans="3:5" ht="6" customHeight="1">
      <c r="C12" s="7"/>
      <c r="D12" s="7"/>
      <c r="E12" s="7"/>
    </row>
    <row r="13" spans="2:5" ht="11.25" customHeight="1">
      <c r="B13" s="3" t="s">
        <v>64</v>
      </c>
      <c r="C13" s="7"/>
      <c r="D13" s="7"/>
      <c r="E13" s="7"/>
    </row>
    <row r="14" spans="2:6" ht="15">
      <c r="B14" s="2" t="s">
        <v>9</v>
      </c>
      <c r="C14" s="38">
        <v>133291</v>
      </c>
      <c r="D14" s="38"/>
      <c r="E14" s="38">
        <f>145181+106</f>
        <v>145287</v>
      </c>
      <c r="F14" s="8"/>
    </row>
    <row r="15" spans="2:6" ht="15">
      <c r="B15" s="2" t="s">
        <v>126</v>
      </c>
      <c r="C15" s="38">
        <v>65046</v>
      </c>
      <c r="D15" s="38"/>
      <c r="E15" s="38">
        <v>52956</v>
      </c>
      <c r="F15" s="8"/>
    </row>
    <row r="16" spans="2:6" ht="15">
      <c r="B16" s="2" t="s">
        <v>66</v>
      </c>
      <c r="C16" s="38">
        <v>128317</v>
      </c>
      <c r="D16" s="38"/>
      <c r="E16" s="38">
        <v>123467</v>
      </c>
      <c r="F16" s="8"/>
    </row>
    <row r="17" spans="2:6" ht="15" hidden="1">
      <c r="B17" s="2" t="s">
        <v>86</v>
      </c>
      <c r="C17" s="38"/>
      <c r="D17" s="38"/>
      <c r="E17" s="38">
        <v>0</v>
      </c>
      <c r="F17" s="8"/>
    </row>
    <row r="18" spans="2:6" ht="15">
      <c r="B18" s="2" t="s">
        <v>55</v>
      </c>
      <c r="C18" s="38">
        <v>29962</v>
      </c>
      <c r="D18" s="38"/>
      <c r="E18" s="38">
        <v>21646</v>
      </c>
      <c r="F18" s="8"/>
    </row>
    <row r="19" spans="2:6" ht="15">
      <c r="B19" s="2" t="s">
        <v>31</v>
      </c>
      <c r="C19" s="38">
        <v>5595</v>
      </c>
      <c r="D19" s="38"/>
      <c r="E19" s="38">
        <v>5595</v>
      </c>
      <c r="F19" s="8"/>
    </row>
    <row r="20" spans="2:6" ht="15">
      <c r="B20" s="2" t="s">
        <v>51</v>
      </c>
      <c r="C20" s="38">
        <v>3437</v>
      </c>
      <c r="D20" s="38"/>
      <c r="E20" s="38">
        <v>3399</v>
      </c>
      <c r="F20" s="8"/>
    </row>
    <row r="21" spans="2:6" ht="15">
      <c r="B21" s="2" t="s">
        <v>11</v>
      </c>
      <c r="C21" s="38">
        <v>33257</v>
      </c>
      <c r="D21" s="38"/>
      <c r="E21" s="38">
        <v>33257</v>
      </c>
      <c r="F21" s="8"/>
    </row>
    <row r="22" spans="3:6" ht="6" customHeight="1">
      <c r="C22" s="38"/>
      <c r="D22" s="38"/>
      <c r="E22" s="38"/>
      <c r="F22" s="8"/>
    </row>
    <row r="23" spans="2:6" ht="15">
      <c r="B23" s="3" t="s">
        <v>93</v>
      </c>
      <c r="C23" s="37"/>
      <c r="D23" s="38"/>
      <c r="E23" s="37"/>
      <c r="F23" s="8"/>
    </row>
    <row r="24" spans="2:6" ht="15">
      <c r="B24" s="2" t="s">
        <v>54</v>
      </c>
      <c r="C24" s="40">
        <v>90116</v>
      </c>
      <c r="D24" s="38"/>
      <c r="E24" s="40">
        <v>99856</v>
      </c>
      <c r="F24" s="8"/>
    </row>
    <row r="25" spans="2:6" ht="15">
      <c r="B25" s="2" t="s">
        <v>12</v>
      </c>
      <c r="C25" s="41">
        <v>12459</v>
      </c>
      <c r="D25" s="38"/>
      <c r="E25" s="41">
        <v>17972</v>
      </c>
      <c r="F25" s="8"/>
    </row>
    <row r="26" spans="2:6" ht="15">
      <c r="B26" s="2" t="s">
        <v>13</v>
      </c>
      <c r="C26" s="41">
        <f>581+58170</f>
        <v>58751</v>
      </c>
      <c r="D26" s="38"/>
      <c r="E26" s="41">
        <v>39960</v>
      </c>
      <c r="F26" s="8"/>
    </row>
    <row r="27" spans="2:6" ht="15">
      <c r="B27" s="2" t="s">
        <v>44</v>
      </c>
      <c r="C27" s="41">
        <v>15015</v>
      </c>
      <c r="D27" s="38"/>
      <c r="E27" s="41">
        <v>17726</v>
      </c>
      <c r="F27" s="8"/>
    </row>
    <row r="28" spans="2:6" ht="15">
      <c r="B28" s="2" t="s">
        <v>81</v>
      </c>
      <c r="C28" s="41">
        <v>2713</v>
      </c>
      <c r="D28" s="38"/>
      <c r="E28" s="42">
        <v>2945</v>
      </c>
      <c r="F28" s="8"/>
    </row>
    <row r="29" spans="2:6" ht="15" hidden="1">
      <c r="B29" s="2" t="s">
        <v>60</v>
      </c>
      <c r="C29" s="41">
        <v>0</v>
      </c>
      <c r="D29" s="38"/>
      <c r="E29" s="42">
        <v>0</v>
      </c>
      <c r="F29" s="8"/>
    </row>
    <row r="30" spans="2:6" ht="15">
      <c r="B30" s="2" t="s">
        <v>43</v>
      </c>
      <c r="C30" s="42">
        <v>4361</v>
      </c>
      <c r="D30" s="38"/>
      <c r="E30" s="42">
        <v>1084</v>
      </c>
      <c r="F30" s="8"/>
    </row>
    <row r="31" spans="2:6" ht="15">
      <c r="B31" s="2" t="s">
        <v>87</v>
      </c>
      <c r="C31" s="42">
        <v>14902</v>
      </c>
      <c r="D31" s="38"/>
      <c r="E31" s="42">
        <v>22322</v>
      </c>
      <c r="F31" s="8"/>
    </row>
    <row r="32" spans="2:6" ht="15">
      <c r="B32" s="2" t="s">
        <v>14</v>
      </c>
      <c r="C32" s="43">
        <v>9990</v>
      </c>
      <c r="D32" s="38"/>
      <c r="E32" s="43">
        <v>21125</v>
      </c>
      <c r="F32" s="8"/>
    </row>
    <row r="33" spans="3:6" ht="15">
      <c r="C33" s="44">
        <f>SUM(C24:C32)</f>
        <v>208307</v>
      </c>
      <c r="D33" s="38"/>
      <c r="E33" s="44">
        <f>SUM(E24:E32)</f>
        <v>222990</v>
      </c>
      <c r="F33" s="8"/>
    </row>
    <row r="34" spans="3:6" ht="6" customHeight="1">
      <c r="C34" s="41"/>
      <c r="D34" s="38"/>
      <c r="E34" s="41"/>
      <c r="F34" s="8"/>
    </row>
    <row r="35" spans="2:6" ht="15">
      <c r="B35" s="3" t="s">
        <v>65</v>
      </c>
      <c r="C35" s="41"/>
      <c r="D35" s="38"/>
      <c r="E35" s="41"/>
      <c r="F35" s="8"/>
    </row>
    <row r="36" spans="2:6" ht="15">
      <c r="B36" s="2" t="s">
        <v>15</v>
      </c>
      <c r="C36" s="41">
        <f>14686+2318</f>
        <v>17004</v>
      </c>
      <c r="D36" s="38"/>
      <c r="E36" s="41">
        <v>17842</v>
      </c>
      <c r="F36" s="8"/>
    </row>
    <row r="37" spans="2:6" ht="15">
      <c r="B37" s="2" t="s">
        <v>45</v>
      </c>
      <c r="C37" s="41">
        <v>11166</v>
      </c>
      <c r="D37" s="38"/>
      <c r="E37" s="41">
        <v>11936</v>
      </c>
      <c r="F37" s="8"/>
    </row>
    <row r="38" spans="2:6" ht="15">
      <c r="B38" s="2" t="s">
        <v>17</v>
      </c>
      <c r="C38" s="41">
        <v>962</v>
      </c>
      <c r="D38" s="38"/>
      <c r="E38" s="41">
        <v>1608</v>
      </c>
      <c r="F38" s="8"/>
    </row>
    <row r="39" spans="2:6" ht="15">
      <c r="B39" s="2" t="s">
        <v>88</v>
      </c>
      <c r="C39" s="41">
        <v>81</v>
      </c>
      <c r="D39" s="38"/>
      <c r="E39" s="41">
        <v>157</v>
      </c>
      <c r="F39" s="8"/>
    </row>
    <row r="40" spans="2:6" ht="15">
      <c r="B40" s="2" t="s">
        <v>89</v>
      </c>
      <c r="C40" s="41">
        <f>12520+4806</f>
        <v>17326</v>
      </c>
      <c r="D40" s="38"/>
      <c r="E40" s="41">
        <v>18493</v>
      </c>
      <c r="F40" s="8"/>
    </row>
    <row r="41" spans="2:6" ht="15">
      <c r="B41" s="2" t="s">
        <v>16</v>
      </c>
      <c r="C41" s="43">
        <v>1392</v>
      </c>
      <c r="D41" s="38"/>
      <c r="E41" s="43">
        <v>2280</v>
      </c>
      <c r="F41" s="8"/>
    </row>
    <row r="42" spans="3:6" ht="14.25" customHeight="1">
      <c r="C42" s="66">
        <f>SUM(C36:C41)</f>
        <v>47931</v>
      </c>
      <c r="D42" s="38"/>
      <c r="E42" s="66">
        <f>SUM(E36:E41)</f>
        <v>52316</v>
      </c>
      <c r="F42" s="8"/>
    </row>
    <row r="43" spans="2:6" ht="16.5" customHeight="1">
      <c r="B43" s="3" t="s">
        <v>94</v>
      </c>
      <c r="C43" s="45">
        <f>+C33-C42</f>
        <v>160376</v>
      </c>
      <c r="D43" s="38"/>
      <c r="E43" s="45">
        <f>+E33-E42</f>
        <v>170674</v>
      </c>
      <c r="F43" s="8"/>
    </row>
    <row r="44" spans="3:6" ht="18.75" customHeight="1" thickBot="1">
      <c r="C44" s="46">
        <f>SUM(C14:C21)+C43</f>
        <v>559281</v>
      </c>
      <c r="D44" s="38"/>
      <c r="E44" s="46">
        <f>+SUM(E14:E21)+E43</f>
        <v>556281</v>
      </c>
      <c r="F44" s="8"/>
    </row>
    <row r="45" spans="3:6" ht="3.75" customHeight="1" thickTop="1">
      <c r="C45" s="38"/>
      <c r="D45" s="38"/>
      <c r="E45" s="38"/>
      <c r="F45" s="8"/>
    </row>
    <row r="46" spans="2:6" ht="15">
      <c r="B46" s="3" t="s">
        <v>90</v>
      </c>
      <c r="C46" s="38"/>
      <c r="D46" s="38"/>
      <c r="E46" s="38"/>
      <c r="F46" s="8"/>
    </row>
    <row r="47" spans="2:6" ht="15">
      <c r="B47" s="2" t="s">
        <v>18</v>
      </c>
      <c r="C47" s="47">
        <f>EQUITY!B25</f>
        <v>139616</v>
      </c>
      <c r="D47" s="30"/>
      <c r="E47" s="47">
        <v>139616</v>
      </c>
      <c r="F47" s="8"/>
    </row>
    <row r="48" spans="2:6" ht="15" hidden="1">
      <c r="B48" s="2" t="s">
        <v>118</v>
      </c>
      <c r="C48" s="47"/>
      <c r="D48" s="30"/>
      <c r="E48" s="47">
        <v>0</v>
      </c>
      <c r="F48" s="8"/>
    </row>
    <row r="49" spans="2:6" ht="15">
      <c r="B49" s="2" t="s">
        <v>19</v>
      </c>
      <c r="C49" s="69">
        <f>EQUITY!D25+EQUITY!E25+EQUITY!F25+EQUITY!H25</f>
        <v>258946</v>
      </c>
      <c r="D49" s="29"/>
      <c r="E49" s="69">
        <v>247485</v>
      </c>
      <c r="F49" s="8"/>
    </row>
    <row r="50" spans="2:6" ht="15">
      <c r="B50" s="2" t="s">
        <v>100</v>
      </c>
      <c r="C50" s="48">
        <f>EQUITY!G25</f>
        <v>-6492</v>
      </c>
      <c r="D50" s="30"/>
      <c r="E50" s="48">
        <v>-3659</v>
      </c>
      <c r="F50" s="8"/>
    </row>
    <row r="51" spans="2:6" ht="16.5" customHeight="1">
      <c r="B51" s="3" t="s">
        <v>91</v>
      </c>
      <c r="C51" s="49">
        <f>SUM(C47:C50)</f>
        <v>392070</v>
      </c>
      <c r="D51" s="38"/>
      <c r="E51" s="49">
        <f>SUM(E47:E50)</f>
        <v>383442</v>
      </c>
      <c r="F51" s="8"/>
    </row>
    <row r="52" spans="2:6" ht="15">
      <c r="B52" s="2" t="s">
        <v>20</v>
      </c>
      <c r="C52" s="37">
        <v>111968</v>
      </c>
      <c r="D52" s="38"/>
      <c r="E52" s="37">
        <v>105230</v>
      </c>
      <c r="F52" s="8"/>
    </row>
    <row r="53" spans="2:6" ht="15">
      <c r="B53" s="3" t="s">
        <v>92</v>
      </c>
      <c r="C53" s="64">
        <f>SUM(C51:C52)</f>
        <v>504038</v>
      </c>
      <c r="D53" s="38"/>
      <c r="E53" s="64">
        <f>SUM(E51:E52)</f>
        <v>488672</v>
      </c>
      <c r="F53" s="8"/>
    </row>
    <row r="54" spans="3:6" ht="6" customHeight="1">
      <c r="C54" s="38"/>
      <c r="D54" s="38"/>
      <c r="E54" s="38"/>
      <c r="F54" s="8"/>
    </row>
    <row r="55" spans="2:6" ht="15">
      <c r="B55" s="3" t="s">
        <v>95</v>
      </c>
      <c r="C55" s="37"/>
      <c r="D55" s="38"/>
      <c r="E55" s="37"/>
      <c r="F55" s="8"/>
    </row>
    <row r="56" spans="2:6" ht="15">
      <c r="B56" s="2" t="s">
        <v>96</v>
      </c>
      <c r="C56" s="40">
        <v>206</v>
      </c>
      <c r="D56" s="38"/>
      <c r="E56" s="40">
        <v>316</v>
      </c>
      <c r="F56" s="8"/>
    </row>
    <row r="57" spans="2:6" ht="15">
      <c r="B57" s="2" t="s">
        <v>97</v>
      </c>
      <c r="C57" s="40">
        <v>39724</v>
      </c>
      <c r="D57" s="38"/>
      <c r="E57" s="40">
        <v>49157</v>
      </c>
      <c r="F57" s="8"/>
    </row>
    <row r="58" spans="2:6" ht="15">
      <c r="B58" s="2" t="s">
        <v>61</v>
      </c>
      <c r="C58" s="40">
        <v>8649</v>
      </c>
      <c r="D58" s="38"/>
      <c r="E58" s="40">
        <v>8652</v>
      </c>
      <c r="F58" s="8"/>
    </row>
    <row r="59" spans="2:6" ht="15">
      <c r="B59" s="2" t="s">
        <v>41</v>
      </c>
      <c r="C59" s="65">
        <v>6664</v>
      </c>
      <c r="D59" s="38"/>
      <c r="E59" s="65">
        <v>9484</v>
      </c>
      <c r="F59" s="8"/>
    </row>
    <row r="60" spans="3:6" ht="14.25" customHeight="1">
      <c r="C60" s="66">
        <f>SUM(C56:C59)</f>
        <v>55243</v>
      </c>
      <c r="D60" s="38"/>
      <c r="E60" s="66">
        <f>SUM(E56:E59)</f>
        <v>67609</v>
      </c>
      <c r="F60" s="8"/>
    </row>
    <row r="61" spans="3:6" ht="18.75" customHeight="1" thickBot="1">
      <c r="C61" s="46">
        <f>C53+C60</f>
        <v>559281</v>
      </c>
      <c r="D61" s="38"/>
      <c r="E61" s="46">
        <f>E53+E60</f>
        <v>556281</v>
      </c>
      <c r="F61" s="8"/>
    </row>
    <row r="62" spans="3:6" ht="6" customHeight="1" thickTop="1">
      <c r="C62" s="38"/>
      <c r="D62" s="38"/>
      <c r="E62" s="38"/>
      <c r="F62" s="8"/>
    </row>
    <row r="63" spans="2:6" ht="15">
      <c r="B63" s="2" t="s">
        <v>155</v>
      </c>
      <c r="C63" s="38"/>
      <c r="D63" s="38"/>
      <c r="E63" s="38"/>
      <c r="F63" s="8"/>
    </row>
    <row r="64" spans="2:6" ht="15">
      <c r="B64" s="63" t="s">
        <v>158</v>
      </c>
      <c r="C64" s="50">
        <f>+SUM(C51)/(C47-5347)</f>
        <v>2.9200336637645323</v>
      </c>
      <c r="D64" s="38"/>
      <c r="E64" s="51">
        <f>+SUM(E51)/(E47-3059)</f>
        <v>2.807926360420923</v>
      </c>
      <c r="F64" s="8"/>
    </row>
    <row r="65" spans="2:6" ht="6.75" customHeight="1">
      <c r="B65" s="63"/>
      <c r="C65" s="50"/>
      <c r="D65" s="38"/>
      <c r="E65" s="51"/>
      <c r="F65" s="8"/>
    </row>
    <row r="66" spans="1:6" ht="15">
      <c r="A66" s="2" t="s">
        <v>132</v>
      </c>
      <c r="F66" s="8"/>
    </row>
    <row r="67" spans="1:6" ht="15">
      <c r="A67" s="2" t="s">
        <v>131</v>
      </c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6" ht="15">
      <c r="C187" s="9"/>
      <c r="D187" s="9"/>
      <c r="E187" s="9"/>
      <c r="F187" s="8"/>
    </row>
    <row r="188" spans="3:6" ht="15">
      <c r="C188" s="9"/>
      <c r="D188" s="9"/>
      <c r="E188" s="9"/>
      <c r="F188" s="8"/>
    </row>
    <row r="189" spans="3:6" ht="15">
      <c r="C189" s="9"/>
      <c r="D189" s="9"/>
      <c r="E189" s="9"/>
      <c r="F189" s="8"/>
    </row>
    <row r="190" spans="3:5" ht="15">
      <c r="C190" s="9"/>
      <c r="D190" s="9"/>
      <c r="E190" s="9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  <row r="195" spans="3:5" ht="15">
      <c r="C195" s="9"/>
      <c r="D195" s="9"/>
      <c r="E195" s="9"/>
    </row>
    <row r="196" spans="3:5" ht="15">
      <c r="C196" s="9"/>
      <c r="D196" s="9"/>
      <c r="E196" s="9"/>
    </row>
    <row r="197" spans="3:5" ht="15">
      <c r="C197" s="9"/>
      <c r="D197" s="9"/>
      <c r="E197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workbookViewId="0" topLeftCell="A25">
      <selection activeCell="E17" sqref="E17"/>
    </sheetView>
  </sheetViews>
  <sheetFormatPr defaultColWidth="8.88671875" defaultRowHeight="15"/>
  <cols>
    <col min="1" max="1" width="21.88671875" style="2" customWidth="1"/>
    <col min="2" max="2" width="7.5546875" style="2" customWidth="1"/>
    <col min="3" max="3" width="8.3359375" style="2" hidden="1" customWidth="1"/>
    <col min="4" max="4" width="7.10546875" style="2" customWidth="1"/>
    <col min="5" max="5" width="6.88671875" style="2" customWidth="1"/>
    <col min="6" max="6" width="7.99609375" style="2" customWidth="1"/>
    <col min="7" max="7" width="6.5546875" style="2" customWidth="1"/>
    <col min="8" max="8" width="8.21484375" style="2" bestFit="1" customWidth="1"/>
    <col min="9" max="9" width="7.5546875" style="2" customWidth="1"/>
    <col min="10" max="10" width="7.77734375" style="2" bestFit="1" customWidth="1"/>
    <col min="11" max="11" width="7.5546875" style="2" customWidth="1"/>
    <col min="12" max="16384" width="8.88671875" style="2" customWidth="1"/>
  </cols>
  <sheetData>
    <row r="1" spans="1:3" ht="15">
      <c r="A1" s="3" t="s">
        <v>37</v>
      </c>
      <c r="B1" s="3"/>
      <c r="C1" s="3"/>
    </row>
    <row r="2" spans="1:3" ht="15">
      <c r="A2" s="3" t="s">
        <v>35</v>
      </c>
      <c r="B2" s="3"/>
      <c r="C2" s="3"/>
    </row>
    <row r="3" spans="1:3" ht="15">
      <c r="A3" s="3"/>
      <c r="B3" s="3"/>
      <c r="C3" s="3"/>
    </row>
    <row r="4" spans="1:6" ht="15">
      <c r="A4" s="3" t="s">
        <v>138</v>
      </c>
      <c r="B4" s="3"/>
      <c r="C4" s="3"/>
      <c r="F4" s="52"/>
    </row>
    <row r="5" spans="1:3" ht="15">
      <c r="A5" s="3" t="s">
        <v>166</v>
      </c>
      <c r="B5" s="3"/>
      <c r="C5" s="3"/>
    </row>
    <row r="6" ht="14.25" customHeight="1">
      <c r="A6" s="10" t="s">
        <v>59</v>
      </c>
    </row>
    <row r="7" ht="14.25" customHeight="1">
      <c r="A7" s="10"/>
    </row>
    <row r="8" spans="1:8" ht="14.25" customHeight="1">
      <c r="A8" s="10"/>
      <c r="B8" s="83" t="s">
        <v>160</v>
      </c>
      <c r="C8" s="83"/>
      <c r="D8" s="83"/>
      <c r="E8" s="83"/>
      <c r="F8" s="83"/>
      <c r="G8" s="83"/>
      <c r="H8" s="83"/>
    </row>
    <row r="9" spans="1:8" ht="14.25" customHeight="1">
      <c r="A9" s="10"/>
      <c r="B9" s="27"/>
      <c r="C9" s="82" t="s">
        <v>119</v>
      </c>
      <c r="D9" s="82"/>
      <c r="E9" s="82"/>
      <c r="F9" s="82"/>
      <c r="G9" s="82" t="s">
        <v>102</v>
      </c>
      <c r="H9" s="82"/>
    </row>
    <row r="10" spans="2:9" ht="15">
      <c r="B10" s="3"/>
      <c r="C10" s="5" t="s">
        <v>108</v>
      </c>
      <c r="D10" s="3"/>
      <c r="E10" s="3"/>
      <c r="F10" s="5" t="s">
        <v>104</v>
      </c>
      <c r="G10" s="5"/>
      <c r="H10" s="5"/>
      <c r="I10" s="5"/>
    </row>
    <row r="11" spans="2:11" ht="15">
      <c r="B11" s="5" t="s">
        <v>108</v>
      </c>
      <c r="C11" s="5" t="s">
        <v>120</v>
      </c>
      <c r="D11" s="5" t="s">
        <v>108</v>
      </c>
      <c r="E11" s="5" t="s">
        <v>107</v>
      </c>
      <c r="F11" s="5" t="s">
        <v>105</v>
      </c>
      <c r="G11" s="5" t="s">
        <v>98</v>
      </c>
      <c r="H11" s="5" t="s">
        <v>84</v>
      </c>
      <c r="I11" s="5"/>
      <c r="J11" s="5" t="s">
        <v>63</v>
      </c>
      <c r="K11" s="5" t="s">
        <v>103</v>
      </c>
    </row>
    <row r="12" spans="2:11" ht="15">
      <c r="B12" s="5" t="s">
        <v>110</v>
      </c>
      <c r="C12" s="5" t="s">
        <v>121</v>
      </c>
      <c r="D12" s="5" t="s">
        <v>109</v>
      </c>
      <c r="E12" s="5" t="s">
        <v>106</v>
      </c>
      <c r="F12" s="5" t="s">
        <v>106</v>
      </c>
      <c r="G12" s="5" t="s">
        <v>99</v>
      </c>
      <c r="H12" s="5" t="s">
        <v>85</v>
      </c>
      <c r="I12" s="5" t="s">
        <v>103</v>
      </c>
      <c r="J12" s="5" t="s">
        <v>83</v>
      </c>
      <c r="K12" s="5" t="s">
        <v>62</v>
      </c>
    </row>
    <row r="13" spans="2:11" ht="15">
      <c r="B13" s="5" t="s">
        <v>38</v>
      </c>
      <c r="C13" s="5" t="s">
        <v>38</v>
      </c>
      <c r="D13" s="5" t="s">
        <v>38</v>
      </c>
      <c r="E13" s="5" t="s">
        <v>38</v>
      </c>
      <c r="F13" s="5" t="s">
        <v>38</v>
      </c>
      <c r="G13" s="5" t="s">
        <v>38</v>
      </c>
      <c r="H13" s="5" t="s">
        <v>38</v>
      </c>
      <c r="I13" s="5" t="s">
        <v>38</v>
      </c>
      <c r="J13" s="5" t="s">
        <v>38</v>
      </c>
      <c r="K13" s="5" t="s">
        <v>38</v>
      </c>
    </row>
    <row r="15" spans="1:11" ht="15">
      <c r="A15" s="2" t="s">
        <v>130</v>
      </c>
      <c r="B15" s="58">
        <v>139616</v>
      </c>
      <c r="C15" s="59" t="s">
        <v>10</v>
      </c>
      <c r="D15" s="58">
        <v>31557</v>
      </c>
      <c r="E15" s="58">
        <v>3885</v>
      </c>
      <c r="F15" s="58">
        <v>1260</v>
      </c>
      <c r="G15" s="59">
        <v>-3659</v>
      </c>
      <c r="H15" s="58">
        <v>210783</v>
      </c>
      <c r="I15" s="58">
        <f>SUM(B15:H15)</f>
        <v>383442</v>
      </c>
      <c r="J15" s="2">
        <v>105230</v>
      </c>
      <c r="K15" s="2">
        <f aca="true" t="shared" si="0" ref="K15:K23">SUM(I15:J15)</f>
        <v>488672</v>
      </c>
    </row>
    <row r="16" ht="15">
      <c r="A16" s="2" t="s">
        <v>144</v>
      </c>
    </row>
    <row r="17" spans="1:11" ht="15">
      <c r="A17" s="2" t="s">
        <v>157</v>
      </c>
      <c r="B17" s="59" t="s">
        <v>10</v>
      </c>
      <c r="C17" s="59" t="s">
        <v>10</v>
      </c>
      <c r="D17" s="59" t="s">
        <v>10</v>
      </c>
      <c r="E17" s="59" t="s">
        <v>10</v>
      </c>
      <c r="F17" s="59">
        <v>-710</v>
      </c>
      <c r="G17" s="59" t="s">
        <v>10</v>
      </c>
      <c r="H17" s="58">
        <f>'IS'!H43</f>
        <v>17235</v>
      </c>
      <c r="I17" s="58">
        <f>SUM(B17:H17)</f>
        <v>16525</v>
      </c>
      <c r="J17" s="59">
        <v>6738</v>
      </c>
      <c r="K17" s="2">
        <f>SUM(I17:J17)</f>
        <v>23263</v>
      </c>
    </row>
    <row r="18" spans="1:11" ht="15" hidden="1">
      <c r="A18" s="31" t="s">
        <v>46</v>
      </c>
      <c r="B18" s="59" t="s">
        <v>10</v>
      </c>
      <c r="C18" s="59"/>
      <c r="D18" s="59" t="s">
        <v>10</v>
      </c>
      <c r="E18" s="59" t="s">
        <v>10</v>
      </c>
      <c r="F18" s="59" t="s">
        <v>10</v>
      </c>
      <c r="G18" s="59"/>
      <c r="H18" s="59" t="s">
        <v>10</v>
      </c>
      <c r="I18" s="58">
        <f aca="true" t="shared" si="1" ref="I18:I23">SUM(B18:H18)</f>
        <v>0</v>
      </c>
      <c r="J18" s="59" t="s">
        <v>10</v>
      </c>
      <c r="K18" s="2">
        <f t="shared" si="0"/>
        <v>0</v>
      </c>
    </row>
    <row r="19" spans="1:11" ht="15" hidden="1">
      <c r="A19" s="31" t="s">
        <v>80</v>
      </c>
      <c r="B19" s="59">
        <v>0</v>
      </c>
      <c r="C19" s="59" t="s">
        <v>10</v>
      </c>
      <c r="D19" s="59">
        <v>0</v>
      </c>
      <c r="E19" s="59" t="s">
        <v>10</v>
      </c>
      <c r="F19" s="59" t="s">
        <v>10</v>
      </c>
      <c r="G19" s="59" t="s">
        <v>10</v>
      </c>
      <c r="H19" s="59" t="s">
        <v>10</v>
      </c>
      <c r="I19" s="58">
        <f t="shared" si="1"/>
        <v>0</v>
      </c>
      <c r="J19" s="59" t="s">
        <v>10</v>
      </c>
      <c r="K19" s="2">
        <f t="shared" si="0"/>
        <v>0</v>
      </c>
    </row>
    <row r="20" spans="1:10" ht="15" hidden="1">
      <c r="A20" s="31" t="s">
        <v>124</v>
      </c>
      <c r="B20" s="59"/>
      <c r="C20" s="59"/>
      <c r="D20" s="59"/>
      <c r="E20" s="59"/>
      <c r="F20" s="59"/>
      <c r="G20" s="59"/>
      <c r="H20" s="59"/>
      <c r="I20" s="58"/>
      <c r="J20" s="59"/>
    </row>
    <row r="21" spans="1:11" ht="15" hidden="1">
      <c r="A21" s="2" t="s">
        <v>125</v>
      </c>
      <c r="B21" s="59" t="s">
        <v>10</v>
      </c>
      <c r="C21" s="59">
        <v>0</v>
      </c>
      <c r="D21" s="59" t="s">
        <v>10</v>
      </c>
      <c r="E21" s="59">
        <v>0</v>
      </c>
      <c r="F21" s="59" t="s">
        <v>10</v>
      </c>
      <c r="G21" s="59" t="s">
        <v>10</v>
      </c>
      <c r="H21" s="59" t="s">
        <v>10</v>
      </c>
      <c r="I21" s="58">
        <f t="shared" si="1"/>
        <v>0</v>
      </c>
      <c r="J21" s="59">
        <v>0</v>
      </c>
      <c r="K21" s="2">
        <f t="shared" si="0"/>
        <v>0</v>
      </c>
    </row>
    <row r="22" spans="1:11" ht="15">
      <c r="A22" s="2" t="s">
        <v>101</v>
      </c>
      <c r="B22" s="59" t="s">
        <v>10</v>
      </c>
      <c r="C22" s="59" t="s">
        <v>10</v>
      </c>
      <c r="D22" s="59" t="s">
        <v>10</v>
      </c>
      <c r="E22" s="59" t="s">
        <v>10</v>
      </c>
      <c r="F22" s="59" t="s">
        <v>10</v>
      </c>
      <c r="G22" s="59">
        <v>-2833</v>
      </c>
      <c r="H22" s="59" t="s">
        <v>10</v>
      </c>
      <c r="I22" s="58">
        <f>SUM(B22:H22)</f>
        <v>-2833</v>
      </c>
      <c r="J22" s="59" t="s">
        <v>10</v>
      </c>
      <c r="K22" s="2">
        <f>SUM(I22:J22)</f>
        <v>-2833</v>
      </c>
    </row>
    <row r="23" spans="1:11" ht="15">
      <c r="A23" s="2" t="s">
        <v>57</v>
      </c>
      <c r="B23" s="59" t="s">
        <v>10</v>
      </c>
      <c r="C23" s="59" t="s">
        <v>10</v>
      </c>
      <c r="D23" s="59" t="s">
        <v>10</v>
      </c>
      <c r="E23" s="59" t="s">
        <v>10</v>
      </c>
      <c r="F23" s="59" t="s">
        <v>10</v>
      </c>
      <c r="G23" s="59" t="s">
        <v>10</v>
      </c>
      <c r="H23" s="58">
        <v>-5064</v>
      </c>
      <c r="I23" s="58">
        <f t="shared" si="1"/>
        <v>-5064</v>
      </c>
      <c r="J23" s="59" t="s">
        <v>10</v>
      </c>
      <c r="K23" s="2">
        <f t="shared" si="0"/>
        <v>-5064</v>
      </c>
    </row>
    <row r="24" spans="2:9" ht="7.5" customHeight="1">
      <c r="B24" s="59"/>
      <c r="C24" s="59"/>
      <c r="D24" s="59"/>
      <c r="E24" s="59"/>
      <c r="F24" s="59"/>
      <c r="G24" s="59"/>
      <c r="H24" s="59"/>
      <c r="I24" s="58"/>
    </row>
    <row r="25" spans="1:11" ht="15.75" thickBot="1">
      <c r="A25" s="2" t="s">
        <v>163</v>
      </c>
      <c r="B25" s="60">
        <f>SUM(B15:B24)</f>
        <v>139616</v>
      </c>
      <c r="C25" s="80" t="s">
        <v>10</v>
      </c>
      <c r="D25" s="60">
        <f aca="true" t="shared" si="2" ref="D25:K25">SUM(D15:D24)</f>
        <v>31557</v>
      </c>
      <c r="E25" s="60">
        <f t="shared" si="2"/>
        <v>3885</v>
      </c>
      <c r="F25" s="60">
        <f t="shared" si="2"/>
        <v>550</v>
      </c>
      <c r="G25" s="60">
        <f t="shared" si="2"/>
        <v>-6492</v>
      </c>
      <c r="H25" s="60">
        <f t="shared" si="2"/>
        <v>222954</v>
      </c>
      <c r="I25" s="60">
        <f t="shared" si="2"/>
        <v>392070</v>
      </c>
      <c r="J25" s="60">
        <f t="shared" si="2"/>
        <v>111968</v>
      </c>
      <c r="K25" s="60">
        <f t="shared" si="2"/>
        <v>504038</v>
      </c>
    </row>
    <row r="26" ht="15.75" thickTop="1"/>
    <row r="27" spans="1:11" ht="15">
      <c r="A27" s="2" t="s">
        <v>114</v>
      </c>
      <c r="B27" s="58">
        <v>123543</v>
      </c>
      <c r="C27" s="59" t="s">
        <v>10</v>
      </c>
      <c r="D27" s="58">
        <v>28355</v>
      </c>
      <c r="E27" s="58">
        <v>7442</v>
      </c>
      <c r="F27" s="58">
        <v>505</v>
      </c>
      <c r="G27" s="59">
        <v>-2104</v>
      </c>
      <c r="H27" s="58">
        <v>203860</v>
      </c>
      <c r="I27" s="58">
        <f>SUM(B27:H27)</f>
        <v>361601</v>
      </c>
      <c r="J27" s="2">
        <v>56871</v>
      </c>
      <c r="K27" s="2">
        <f>SUM(I27:J27)</f>
        <v>418472</v>
      </c>
    </row>
    <row r="28" ht="15">
      <c r="A28" s="2" t="str">
        <f>A16</f>
        <v> Total comprehensive income </v>
      </c>
    </row>
    <row r="29" spans="1:11" ht="15">
      <c r="A29" s="2" t="s">
        <v>157</v>
      </c>
      <c r="B29" s="59" t="s">
        <v>10</v>
      </c>
      <c r="C29" s="59" t="s">
        <v>10</v>
      </c>
      <c r="D29" s="59" t="s">
        <v>10</v>
      </c>
      <c r="E29" s="59" t="s">
        <v>10</v>
      </c>
      <c r="F29" s="59">
        <v>4158</v>
      </c>
      <c r="G29" s="59" t="s">
        <v>10</v>
      </c>
      <c r="H29" s="58">
        <v>9628</v>
      </c>
      <c r="I29" s="58">
        <f>SUM(B29:H29)</f>
        <v>13786</v>
      </c>
      <c r="J29" s="59">
        <v>6124</v>
      </c>
      <c r="K29" s="2">
        <f>SUM(I29:J29)</f>
        <v>19910</v>
      </c>
    </row>
    <row r="30" spans="1:11" ht="15">
      <c r="A30" s="2" t="s">
        <v>80</v>
      </c>
      <c r="B30" s="59">
        <v>16073</v>
      </c>
      <c r="C30" s="59" t="s">
        <v>10</v>
      </c>
      <c r="D30" s="59">
        <v>3203</v>
      </c>
      <c r="E30" s="59" t="s">
        <v>10</v>
      </c>
      <c r="F30" s="59" t="s">
        <v>10</v>
      </c>
      <c r="G30" s="59" t="s">
        <v>10</v>
      </c>
      <c r="H30" s="59" t="s">
        <v>10</v>
      </c>
      <c r="I30" s="58">
        <f>SUM(B30:H30)</f>
        <v>19276</v>
      </c>
      <c r="J30" s="59" t="s">
        <v>10</v>
      </c>
      <c r="K30" s="2">
        <f>SUM(I30:J30)</f>
        <v>19276</v>
      </c>
    </row>
    <row r="31" spans="1:11" ht="15">
      <c r="A31" s="31" t="s">
        <v>159</v>
      </c>
      <c r="B31" s="59" t="s">
        <v>10</v>
      </c>
      <c r="C31" s="59">
        <v>0</v>
      </c>
      <c r="D31" s="59" t="s">
        <v>10</v>
      </c>
      <c r="E31" s="59" t="s">
        <v>10</v>
      </c>
      <c r="F31" s="59" t="s">
        <v>10</v>
      </c>
      <c r="G31" s="59"/>
      <c r="H31" s="59" t="s">
        <v>10</v>
      </c>
      <c r="I31" s="58">
        <f>SUM(B31:H31)</f>
        <v>0</v>
      </c>
      <c r="J31" s="59" t="s">
        <v>10</v>
      </c>
      <c r="K31" s="2">
        <f>SUM(I31:J31)</f>
        <v>0</v>
      </c>
    </row>
    <row r="32" spans="1:11" ht="15">
      <c r="A32" s="2" t="s">
        <v>101</v>
      </c>
      <c r="B32" s="59" t="s">
        <v>10</v>
      </c>
      <c r="C32" s="59" t="s">
        <v>10</v>
      </c>
      <c r="D32" s="59" t="s">
        <v>10</v>
      </c>
      <c r="E32" s="59" t="s">
        <v>10</v>
      </c>
      <c r="F32" s="59" t="s">
        <v>10</v>
      </c>
      <c r="G32" s="59">
        <v>-1123</v>
      </c>
      <c r="H32" s="59" t="s">
        <v>10</v>
      </c>
      <c r="I32" s="58">
        <f>SUM(B32:H32)</f>
        <v>-1123</v>
      </c>
      <c r="J32" s="59" t="s">
        <v>10</v>
      </c>
      <c r="K32" s="2">
        <f>SUM(I32:J32)</f>
        <v>-1123</v>
      </c>
    </row>
    <row r="33" spans="1:11" ht="15">
      <c r="A33" s="2" t="s">
        <v>57</v>
      </c>
      <c r="B33" s="59" t="s">
        <v>10</v>
      </c>
      <c r="C33" s="59"/>
      <c r="D33" s="59" t="s">
        <v>10</v>
      </c>
      <c r="E33" s="59" t="s">
        <v>10</v>
      </c>
      <c r="F33" s="59" t="s">
        <v>10</v>
      </c>
      <c r="G33" s="58"/>
      <c r="H33" s="58">
        <v>-4822</v>
      </c>
      <c r="I33" s="58">
        <f>SUM(B33:H33)</f>
        <v>-4822</v>
      </c>
      <c r="J33" s="59" t="s">
        <v>10</v>
      </c>
      <c r="K33" s="2">
        <f>SUM(I33:J33)</f>
        <v>-4822</v>
      </c>
    </row>
    <row r="34" spans="2:9" ht="7.5" customHeight="1">
      <c r="B34" s="59"/>
      <c r="C34" s="59"/>
      <c r="D34" s="59"/>
      <c r="E34" s="59"/>
      <c r="F34" s="59"/>
      <c r="G34" s="59"/>
      <c r="H34" s="59"/>
      <c r="I34" s="58"/>
    </row>
    <row r="35" spans="1:11" ht="15.75" thickBot="1">
      <c r="A35" s="2" t="s">
        <v>167</v>
      </c>
      <c r="B35" s="60">
        <f>SUM(B27:B34)</f>
        <v>139616</v>
      </c>
      <c r="C35" s="60">
        <f aca="true" t="shared" si="3" ref="C35:K35">SUM(C27:C34)</f>
        <v>0</v>
      </c>
      <c r="D35" s="60">
        <f t="shared" si="3"/>
        <v>31558</v>
      </c>
      <c r="E35" s="60">
        <f t="shared" si="3"/>
        <v>7442</v>
      </c>
      <c r="F35" s="60">
        <f t="shared" si="3"/>
        <v>4663</v>
      </c>
      <c r="G35" s="60">
        <f t="shared" si="3"/>
        <v>-3227</v>
      </c>
      <c r="H35" s="60">
        <f t="shared" si="3"/>
        <v>208666</v>
      </c>
      <c r="I35" s="60">
        <f t="shared" si="3"/>
        <v>388718</v>
      </c>
      <c r="J35" s="60">
        <f t="shared" si="3"/>
        <v>62995</v>
      </c>
      <c r="K35" s="60">
        <f t="shared" si="3"/>
        <v>451713</v>
      </c>
    </row>
    <row r="36" ht="15.75" thickTop="1"/>
    <row r="55" spans="1:10" ht="15">
      <c r="A55" s="1" t="s">
        <v>139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5">
      <c r="A56" s="1" t="s">
        <v>129</v>
      </c>
      <c r="B56" s="17"/>
      <c r="C56" s="17"/>
      <c r="D56" s="17"/>
      <c r="E56" s="17"/>
      <c r="F56" s="17"/>
      <c r="G56" s="17"/>
      <c r="H56" s="17"/>
      <c r="I56" s="17"/>
      <c r="J56" s="17"/>
    </row>
  </sheetData>
  <mergeCells count="3">
    <mergeCell ref="G9:H9"/>
    <mergeCell ref="B8:H8"/>
    <mergeCell ref="C9:F9"/>
  </mergeCells>
  <printOptions/>
  <pageMargins left="0.5" right="0.25" top="0.75" bottom="0.5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98"/>
  <sheetViews>
    <sheetView workbookViewId="0" topLeftCell="A43">
      <selection activeCell="A7" sqref="A7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2.10546875" style="2" customWidth="1"/>
    <col min="6" max="6" width="10.6640625" style="30" customWidth="1"/>
    <col min="7" max="7" width="1.5625" style="53" customWidth="1"/>
    <col min="8" max="8" width="10.4453125" style="30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168</v>
      </c>
    </row>
    <row r="6" ht="15">
      <c r="A6" s="81" t="s">
        <v>173</v>
      </c>
    </row>
    <row r="7" ht="15">
      <c r="A7" s="10" t="s">
        <v>58</v>
      </c>
    </row>
    <row r="8" spans="1:8" ht="15">
      <c r="A8" s="3"/>
      <c r="F8" s="55" t="s">
        <v>169</v>
      </c>
      <c r="G8" s="61"/>
      <c r="H8" s="55" t="str">
        <f>F8</f>
        <v>9 MONTHS</v>
      </c>
    </row>
    <row r="9" spans="6:8" ht="15">
      <c r="F9" s="55" t="str">
        <f>H9</f>
        <v>PERIOD ENDED</v>
      </c>
      <c r="H9" s="55" t="s">
        <v>133</v>
      </c>
    </row>
    <row r="10" spans="6:8" ht="15">
      <c r="F10" s="39" t="s">
        <v>170</v>
      </c>
      <c r="H10" s="39" t="s">
        <v>171</v>
      </c>
    </row>
    <row r="11" spans="6:8" ht="15">
      <c r="F11" s="55" t="s">
        <v>8</v>
      </c>
      <c r="H11" s="55" t="s">
        <v>8</v>
      </c>
    </row>
    <row r="12" spans="2:8" ht="15">
      <c r="B12" s="3" t="s">
        <v>69</v>
      </c>
      <c r="F12" s="55"/>
      <c r="H12" s="55"/>
    </row>
    <row r="13" spans="6:8" ht="15">
      <c r="F13" s="55"/>
      <c r="H13" s="55"/>
    </row>
    <row r="14" spans="2:8" ht="15">
      <c r="B14" s="2" t="s">
        <v>117</v>
      </c>
      <c r="F14" s="47">
        <f>'IS'!H35</f>
        <v>31264</v>
      </c>
      <c r="H14" s="47">
        <v>16958</v>
      </c>
    </row>
    <row r="15" spans="6:8" ht="15">
      <c r="F15" s="33"/>
      <c r="H15" s="33"/>
    </row>
    <row r="16" spans="2:8" ht="15">
      <c r="B16" s="2" t="s">
        <v>70</v>
      </c>
      <c r="F16" s="47">
        <v>11258</v>
      </c>
      <c r="H16" s="47">
        <v>15446</v>
      </c>
    </row>
    <row r="17" spans="6:8" ht="15">
      <c r="F17" s="68"/>
      <c r="H17" s="68"/>
    </row>
    <row r="18" spans="2:8" ht="15">
      <c r="B18" s="2" t="s">
        <v>71</v>
      </c>
      <c r="F18" s="47">
        <f>SUM(F14:F16)</f>
        <v>42522</v>
      </c>
      <c r="H18" s="47">
        <f>H14+H16</f>
        <v>32404</v>
      </c>
    </row>
    <row r="19" spans="6:8" ht="15">
      <c r="F19" s="47"/>
      <c r="H19" s="47"/>
    </row>
    <row r="20" spans="2:8" ht="15">
      <c r="B20" s="2" t="s">
        <v>72</v>
      </c>
      <c r="F20" s="47"/>
      <c r="H20" s="47"/>
    </row>
    <row r="21" spans="2:8" ht="15">
      <c r="B21" s="2" t="s">
        <v>73</v>
      </c>
      <c r="F21" s="47">
        <v>-573</v>
      </c>
      <c r="H21" s="47">
        <v>-4894</v>
      </c>
    </row>
    <row r="22" spans="2:8" ht="15">
      <c r="B22" s="2" t="s">
        <v>74</v>
      </c>
      <c r="F22" s="47">
        <v>-2247</v>
      </c>
      <c r="H22" s="47">
        <v>-4432</v>
      </c>
    </row>
    <row r="23" spans="6:8" ht="15">
      <c r="F23" s="48"/>
      <c r="H23" s="48"/>
    </row>
    <row r="24" spans="2:8" ht="15">
      <c r="B24" s="2" t="s">
        <v>75</v>
      </c>
      <c r="F24" s="47">
        <f>SUM(F18:F22)</f>
        <v>39702</v>
      </c>
      <c r="H24" s="47">
        <f>SUM(H18:H22)</f>
        <v>23078</v>
      </c>
    </row>
    <row r="25" spans="6:8" ht="15">
      <c r="F25" s="47"/>
      <c r="H25" s="47"/>
    </row>
    <row r="26" spans="2:8" ht="15">
      <c r="B26" s="2" t="s">
        <v>115</v>
      </c>
      <c r="F26" s="47">
        <v>-7641</v>
      </c>
      <c r="H26" s="47">
        <v>-5271</v>
      </c>
    </row>
    <row r="27" spans="2:8" ht="15">
      <c r="B27" s="2" t="s">
        <v>76</v>
      </c>
      <c r="F27" s="47">
        <v>-1371</v>
      </c>
      <c r="H27" s="47">
        <v>475</v>
      </c>
    </row>
    <row r="28" spans="6:8" ht="15">
      <c r="F28" s="48"/>
      <c r="H28" s="48"/>
    </row>
    <row r="29" spans="2:8" ht="15">
      <c r="B29" s="2" t="s">
        <v>77</v>
      </c>
      <c r="F29" s="47">
        <f>SUM(F24:F27)</f>
        <v>30690</v>
      </c>
      <c r="H29" s="47">
        <f>SUM(H24:H27)</f>
        <v>18282</v>
      </c>
    </row>
    <row r="30" ht="13.5" customHeight="1"/>
    <row r="31" spans="2:8" ht="15">
      <c r="B31" s="2" t="s">
        <v>116</v>
      </c>
      <c r="F31" s="29">
        <v>-21174</v>
      </c>
      <c r="H31" s="29">
        <v>-5603</v>
      </c>
    </row>
    <row r="32" ht="13.5" customHeight="1"/>
    <row r="33" spans="2:8" ht="15">
      <c r="B33" s="2" t="s">
        <v>172</v>
      </c>
      <c r="F33" s="29">
        <v>-26989</v>
      </c>
      <c r="G33" s="54"/>
      <c r="H33" s="29">
        <v>679</v>
      </c>
    </row>
    <row r="34" spans="6:8" ht="13.5" customHeight="1">
      <c r="F34" s="56"/>
      <c r="H34" s="56"/>
    </row>
    <row r="35" spans="2:8" ht="15">
      <c r="B35" s="3" t="s">
        <v>161</v>
      </c>
      <c r="C35" s="3"/>
      <c r="D35" s="3"/>
      <c r="F35" s="30">
        <f>+F33+F31+F29</f>
        <v>-17473</v>
      </c>
      <c r="H35" s="30">
        <f>+H33+H31+H29</f>
        <v>13358</v>
      </c>
    </row>
    <row r="36" spans="2:8" ht="15">
      <c r="B36" s="3"/>
      <c r="C36" s="3"/>
      <c r="D36" s="3"/>
      <c r="F36" s="29"/>
      <c r="H36" s="29"/>
    </row>
    <row r="37" spans="2:8" ht="15">
      <c r="B37" s="3" t="s">
        <v>134</v>
      </c>
      <c r="C37" s="3"/>
      <c r="D37" s="3"/>
      <c r="F37" s="30">
        <v>40575</v>
      </c>
      <c r="H37" s="30">
        <v>3240</v>
      </c>
    </row>
    <row r="38" spans="2:4" ht="15">
      <c r="B38" s="3"/>
      <c r="C38" s="3"/>
      <c r="D38" s="3"/>
    </row>
    <row r="39" spans="2:8" ht="15.75" thickBot="1">
      <c r="B39" s="3" t="s">
        <v>135</v>
      </c>
      <c r="C39" s="3"/>
      <c r="D39" s="3"/>
      <c r="F39" s="34">
        <f>+F37+F35</f>
        <v>23102</v>
      </c>
      <c r="H39" s="34">
        <f>+H37+H35</f>
        <v>16598</v>
      </c>
    </row>
    <row r="40" spans="2:11" ht="16.5" thickTop="1">
      <c r="B40" s="3"/>
      <c r="C40" s="3"/>
      <c r="D40" s="3"/>
      <c r="F40" s="29"/>
      <c r="H40" s="29"/>
      <c r="K40" s="57"/>
    </row>
    <row r="41" ht="6" customHeight="1"/>
    <row r="42" spans="2:4" ht="15">
      <c r="B42" s="3" t="s">
        <v>40</v>
      </c>
      <c r="C42" s="3"/>
      <c r="D42" s="3"/>
    </row>
    <row r="43" spans="2:8" ht="15">
      <c r="B43" s="2" t="s">
        <v>112</v>
      </c>
      <c r="F43" s="30">
        <f>'BS'!C30</f>
        <v>4361</v>
      </c>
      <c r="H43" s="30">
        <v>791</v>
      </c>
    </row>
    <row r="44" spans="2:8" ht="15">
      <c r="B44" s="2" t="s">
        <v>111</v>
      </c>
      <c r="F44" s="30">
        <f>'BS'!C31</f>
        <v>14902</v>
      </c>
      <c r="H44" s="30">
        <v>12207</v>
      </c>
    </row>
    <row r="45" spans="2:8" ht="15">
      <c r="B45" s="2" t="s">
        <v>56</v>
      </c>
      <c r="F45" s="30">
        <f>'BS'!C32</f>
        <v>9990</v>
      </c>
      <c r="H45" s="30">
        <v>12886</v>
      </c>
    </row>
    <row r="46" spans="2:8" ht="15">
      <c r="B46" s="2" t="s">
        <v>39</v>
      </c>
      <c r="F46" s="30">
        <v>-4806</v>
      </c>
      <c r="H46" s="30">
        <v>-8547</v>
      </c>
    </row>
    <row r="47" spans="6:8" ht="15">
      <c r="F47" s="35">
        <f>SUM(F42:F46)</f>
        <v>24447</v>
      </c>
      <c r="H47" s="35">
        <f>SUM(H42:H46)</f>
        <v>17337</v>
      </c>
    </row>
    <row r="48" spans="2:8" ht="15">
      <c r="B48" s="2" t="s">
        <v>113</v>
      </c>
      <c r="F48" s="29">
        <v>-1345</v>
      </c>
      <c r="H48" s="29">
        <v>-739</v>
      </c>
    </row>
    <row r="49" spans="6:8" ht="15.75" thickBot="1">
      <c r="F49" s="34">
        <f>SUM(F47:F48)</f>
        <v>23102</v>
      </c>
      <c r="H49" s="34">
        <f>SUM(H47:H48)</f>
        <v>16598</v>
      </c>
    </row>
    <row r="50" spans="6:8" ht="15.75" thickTop="1">
      <c r="F50" s="29"/>
      <c r="H50" s="29"/>
    </row>
    <row r="51" spans="6:8" ht="15">
      <c r="F51" s="29"/>
      <c r="H51" s="29"/>
    </row>
    <row r="52" spans="6:8" ht="15">
      <c r="F52" s="29"/>
      <c r="H52" s="29"/>
    </row>
    <row r="53" spans="6:8" ht="15">
      <c r="F53" s="29"/>
      <c r="H53" s="29"/>
    </row>
    <row r="54" spans="6:8" ht="15">
      <c r="F54" s="29"/>
      <c r="H54" s="29"/>
    </row>
    <row r="55" spans="2:9" ht="15">
      <c r="B55" s="1" t="s">
        <v>136</v>
      </c>
      <c r="C55" s="17"/>
      <c r="D55" s="17"/>
      <c r="E55" s="17"/>
      <c r="F55" s="36"/>
      <c r="H55" s="36"/>
      <c r="I55" s="17"/>
    </row>
    <row r="56" spans="2:9" ht="15">
      <c r="B56" s="1" t="s">
        <v>137</v>
      </c>
      <c r="C56" s="17"/>
      <c r="D56" s="17"/>
      <c r="E56" s="17"/>
      <c r="F56" s="36"/>
      <c r="H56" s="36"/>
      <c r="I56" s="17"/>
    </row>
    <row r="89" ht="15">
      <c r="B89" s="2" t="s">
        <v>36</v>
      </c>
    </row>
    <row r="98" ht="15">
      <c r="B98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Lin</cp:lastModifiedBy>
  <cp:lastPrinted>2011-02-28T09:39:45Z</cp:lastPrinted>
  <dcterms:created xsi:type="dcterms:W3CDTF">2003-02-21T04:55:54Z</dcterms:created>
  <dcterms:modified xsi:type="dcterms:W3CDTF">2011-02-28T09:40:10Z</dcterms:modified>
  <cp:category/>
  <cp:version/>
  <cp:contentType/>
  <cp:contentStatus/>
</cp:coreProperties>
</file>